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91" yWindow="720" windowWidth="15330" windowHeight="4305" activeTab="6"/>
  </bookViews>
  <sheets>
    <sheet name="Cover" sheetId="1" r:id="rId1"/>
    <sheet name="PL" sheetId="2" r:id="rId2"/>
    <sheet name="BS" sheetId="3" r:id="rId3"/>
    <sheet name="BS-1" sheetId="4" state="hidden" r:id="rId4"/>
    <sheet name="Equity" sheetId="5" r:id="rId5"/>
    <sheet name="Cash Flow" sheetId="6" r:id="rId6"/>
    <sheet name="Notes-A" sheetId="7" r:id="rId7"/>
    <sheet name="Notes-B" sheetId="8" r:id="rId8"/>
  </sheets>
  <definedNames>
    <definedName name="_xlnm.Print_Area" localSheetId="2">'BS'!$A$1:$G$58</definedName>
    <definedName name="_xlnm.Print_Area" localSheetId="5">'Cash Flow'!$A$1:$I$65</definedName>
    <definedName name="_xlnm.Print_Area" localSheetId="4">'Equity'!$A$1:$H$59</definedName>
    <definedName name="_xlnm.Print_Area" localSheetId="6">'Notes-A'!$A$1:$F$213</definedName>
    <definedName name="_xlnm.Print_Area" localSheetId="7">'Notes-B'!$A$1:$G$240</definedName>
    <definedName name="_xlnm.Print_Area" localSheetId="1">'PL'!$A$1:$H$60</definedName>
  </definedNames>
  <calcPr fullCalcOnLoad="1"/>
</workbook>
</file>

<file path=xl/comments7.xml><?xml version="1.0" encoding="utf-8"?>
<comments xmlns="http://schemas.openxmlformats.org/spreadsheetml/2006/main">
  <authors>
    <author>junechun</author>
    <author>Kementerian Pendidikan</author>
  </authors>
  <commentList>
    <comment ref="F173" authorId="0">
      <text>
        <r>
          <rPr>
            <sz val="9"/>
            <rFont val="Tahoma"/>
            <family val="2"/>
          </rPr>
          <t>Infocon:USD300,000-USD210000@3.69</t>
        </r>
        <r>
          <rPr>
            <sz val="10"/>
            <rFont val="Tahoma"/>
            <family val="0"/>
          </rPr>
          <t xml:space="preserve">
</t>
        </r>
      </text>
    </comment>
    <comment ref="F176" authorId="1">
      <text>
        <r>
          <rPr>
            <sz val="8"/>
            <rFont val="Tahoma"/>
            <family val="0"/>
          </rPr>
          <t xml:space="preserve">Planet: USD221,548 - USD95775 @ 3.69
</t>
        </r>
      </text>
    </comment>
  </commentList>
</comments>
</file>

<file path=xl/sharedStrings.xml><?xml version="1.0" encoding="utf-8"?>
<sst xmlns="http://schemas.openxmlformats.org/spreadsheetml/2006/main" count="379" uniqueCount="264">
  <si>
    <t>METRONIC GLOBAL BERHAD (632068-V)</t>
  </si>
  <si>
    <t>(Incorporated in Malaysia)</t>
  </si>
  <si>
    <t>(The figures have not been audited)</t>
  </si>
  <si>
    <t>Revenue</t>
  </si>
  <si>
    <t>Cost of sales</t>
  </si>
  <si>
    <t>Gross profit</t>
  </si>
  <si>
    <t>Other operating income</t>
  </si>
  <si>
    <t>Interest income</t>
  </si>
  <si>
    <t>Taxation</t>
  </si>
  <si>
    <t>31.03.2004</t>
  </si>
  <si>
    <t>Operating expenses</t>
  </si>
  <si>
    <t>Earnings per share (sen)</t>
  </si>
  <si>
    <t>CONDENSED CONSOLIDATED BALANCE SHEET</t>
  </si>
  <si>
    <t>Property, plant and equipment</t>
  </si>
  <si>
    <t>CURRENT ASSETS</t>
  </si>
  <si>
    <t>Inventories</t>
  </si>
  <si>
    <t>Trade receivables</t>
  </si>
  <si>
    <t>Other receivables</t>
  </si>
  <si>
    <t>Cash &amp; bank balances</t>
  </si>
  <si>
    <t>CURRENT LIABILITIES</t>
  </si>
  <si>
    <t xml:space="preserve">Trade payables </t>
  </si>
  <si>
    <t>Other payables</t>
  </si>
  <si>
    <t xml:space="preserve">Bank borrowings </t>
  </si>
  <si>
    <t>Provision for taxation</t>
  </si>
  <si>
    <t>Share capital</t>
  </si>
  <si>
    <t>Retained profits</t>
  </si>
  <si>
    <t>CONDENSED CONSOLIDATED STATEMENT OF CHANGES IN EQUITY</t>
  </si>
  <si>
    <t>Share</t>
  </si>
  <si>
    <t>Total</t>
  </si>
  <si>
    <t>RM</t>
  </si>
  <si>
    <t>CONDENSED CONSOLIDATED CASH FLOW STATEMENT</t>
  </si>
  <si>
    <t>Basis of preparation</t>
  </si>
  <si>
    <t>Changes in the composition of the Group</t>
  </si>
  <si>
    <t>Seasonality or cyclicality of interim operations</t>
  </si>
  <si>
    <t>Unusual items affecting assets, liabilities, equity, net income or cash flows</t>
  </si>
  <si>
    <t>Material changes in estimates</t>
  </si>
  <si>
    <t>Dividends</t>
  </si>
  <si>
    <t>Segmental information</t>
  </si>
  <si>
    <t>Changes in contingent liabilities and contingent assets</t>
  </si>
  <si>
    <t>Debt and equity securities</t>
  </si>
  <si>
    <t>Current year prospects</t>
  </si>
  <si>
    <t>Off Balance Sheet financial instruments</t>
  </si>
  <si>
    <t>Changes in material litigation</t>
  </si>
  <si>
    <t>Earnings per share</t>
  </si>
  <si>
    <t>Performance Review</t>
  </si>
  <si>
    <t>Profit forecast or profit guarantee</t>
  </si>
  <si>
    <t>Net profit (RM)</t>
  </si>
  <si>
    <t>- Diluted</t>
  </si>
  <si>
    <t>- Basic</t>
  </si>
  <si>
    <t>Cash flows from operating activities</t>
  </si>
  <si>
    <t>Cash flows from investing activities</t>
  </si>
  <si>
    <t>Cash flows from financing activities</t>
  </si>
  <si>
    <t>Net change in cash and cash equivalents</t>
  </si>
  <si>
    <t>Cash and cash equivalents at beginning of the period</t>
  </si>
  <si>
    <t>Weighted average number of ordinary shares in issue</t>
  </si>
  <si>
    <t>Finance costs</t>
  </si>
  <si>
    <t>Cash and bank balances</t>
  </si>
  <si>
    <t>Material changes in profit before taxation for the current quarter as compared with the preceding</t>
  </si>
  <si>
    <t>quarter</t>
  </si>
  <si>
    <t>Valuations of property, plant &amp; equipment</t>
  </si>
  <si>
    <t>Significant related party transactions</t>
  </si>
  <si>
    <t>Deferred tax assets</t>
  </si>
  <si>
    <t>3 months ended</t>
  </si>
  <si>
    <t>Note</t>
  </si>
  <si>
    <t>Basic</t>
  </si>
  <si>
    <t xml:space="preserve">Diluted </t>
  </si>
  <si>
    <t xml:space="preserve">As at </t>
  </si>
  <si>
    <t>As at</t>
  </si>
  <si>
    <t>Group</t>
  </si>
  <si>
    <t>*Cash and cash equivalents at end of the period comprise the following:-</t>
  </si>
  <si>
    <t>2.</t>
  </si>
  <si>
    <t>1.</t>
  </si>
  <si>
    <t>3.</t>
  </si>
  <si>
    <t>4.</t>
  </si>
  <si>
    <t>5.</t>
  </si>
  <si>
    <t>6.</t>
  </si>
  <si>
    <t>7.</t>
  </si>
  <si>
    <t>8.</t>
  </si>
  <si>
    <t>9.</t>
  </si>
  <si>
    <t>10.</t>
  </si>
  <si>
    <t>11.</t>
  </si>
  <si>
    <t>12.</t>
  </si>
  <si>
    <t>13.</t>
  </si>
  <si>
    <t>Approved and contracted for</t>
  </si>
  <si>
    <t>Capital commitments</t>
  </si>
  <si>
    <t>16.</t>
  </si>
  <si>
    <t>17.</t>
  </si>
  <si>
    <t>18.</t>
  </si>
  <si>
    <t>19.</t>
  </si>
  <si>
    <t>20.</t>
  </si>
  <si>
    <t>21.</t>
  </si>
  <si>
    <t>22.</t>
  </si>
  <si>
    <t>23.</t>
  </si>
  <si>
    <t>24.</t>
  </si>
  <si>
    <t>25.</t>
  </si>
  <si>
    <t>26.</t>
  </si>
  <si>
    <t>27.</t>
  </si>
  <si>
    <t>28.</t>
  </si>
  <si>
    <t xml:space="preserve">Marketable securities </t>
  </si>
  <si>
    <t>Sale of unquoted investments and properties</t>
  </si>
  <si>
    <t>Borrowings and debt securities</t>
  </si>
  <si>
    <t>Short term</t>
  </si>
  <si>
    <t>Long term</t>
  </si>
  <si>
    <t xml:space="preserve">Earnings per share (sen) </t>
  </si>
  <si>
    <t>METRONIC GLOBAL BERHAD</t>
  </si>
  <si>
    <t>(Company No.:  632068-V)</t>
  </si>
  <si>
    <t>(Incorporated in Malaysia under the Companies Act, 1965)</t>
  </si>
  <si>
    <t>Capital</t>
  </si>
  <si>
    <t>INTERIM FINANCIAL STATEMENTS</t>
  </si>
  <si>
    <t>(Accumulated Loss)/</t>
  </si>
  <si>
    <t>Rental receivable from MCSB</t>
  </si>
  <si>
    <t xml:space="preserve">Rental receivable from Meditechnique </t>
  </si>
  <si>
    <t>Premium</t>
  </si>
  <si>
    <t>31.3.2004</t>
  </si>
  <si>
    <t>`</t>
  </si>
  <si>
    <t>31.03.2003</t>
  </si>
  <si>
    <t xml:space="preserve">Accounting fee receivable from Metronic Corporation Sdn Bhd </t>
  </si>
  <si>
    <t>("MCSB"),  a substantial shareholder of the Company</t>
  </si>
  <si>
    <t xml:space="preserve">Accounting fee receivable from Meditechnique Sdn Bhd </t>
  </si>
  <si>
    <t>("Meditechnique"), a company in which a director has interest</t>
  </si>
  <si>
    <t>Purchases from ITG Worldwide (M) Sdn Bhd, a company in which</t>
  </si>
  <si>
    <t>a director has interest</t>
  </si>
  <si>
    <t>Corporate proposals</t>
  </si>
  <si>
    <t>(a) Status of corporate proposals</t>
  </si>
  <si>
    <t xml:space="preserve">Proposed </t>
  </si>
  <si>
    <t>Utilisation</t>
  </si>
  <si>
    <t xml:space="preserve">Amount </t>
  </si>
  <si>
    <t>Utilised</t>
  </si>
  <si>
    <t>Repayment of bank borrowings</t>
  </si>
  <si>
    <t>Capital expenditure for office expansion</t>
  </si>
  <si>
    <t>R&amp;D expenditure</t>
  </si>
  <si>
    <t>Working capital</t>
  </si>
  <si>
    <t>Estimated listing expenses</t>
  </si>
  <si>
    <t>FOR THE QUARTER ENDED</t>
  </si>
  <si>
    <t>Deferred tax expense</t>
  </si>
  <si>
    <t xml:space="preserve">Contract  and maintenance revenue receivable from MH Projects </t>
  </si>
  <si>
    <t>Authorisation for issue</t>
  </si>
  <si>
    <t>Balance</t>
  </si>
  <si>
    <t>Cumulative quarter</t>
  </si>
  <si>
    <t>30.6.2004</t>
  </si>
  <si>
    <t xml:space="preserve">Sdn Bhd ("MHP"), a common director related company </t>
  </si>
  <si>
    <t>Share premium</t>
  </si>
  <si>
    <t>Qualification of audit report of the preceding annual financial statements</t>
  </si>
  <si>
    <t>As at 1 January 2005</t>
  </si>
  <si>
    <t>Material subsequent events</t>
  </si>
  <si>
    <t>Short term deposits</t>
  </si>
  <si>
    <t>Net profit for the period</t>
  </si>
  <si>
    <t>Other investments</t>
  </si>
  <si>
    <t>Bank overdrafts (included within short term borrowings)</t>
  </si>
  <si>
    <t>- Investment in unquoted shares, outside Malaysia</t>
  </si>
  <si>
    <t>15.</t>
  </si>
  <si>
    <t xml:space="preserve">Individual quarter </t>
  </si>
  <si>
    <t>(Audited)</t>
  </si>
  <si>
    <t xml:space="preserve">Retained profits </t>
  </si>
  <si>
    <t>At cost</t>
  </si>
  <si>
    <t>At carrying value</t>
  </si>
  <si>
    <t>At market value</t>
  </si>
  <si>
    <t>related company</t>
  </si>
  <si>
    <t>Shareholders' equity</t>
  </si>
  <si>
    <t>Income tax expense:</t>
  </si>
  <si>
    <t>Malaysian income tax</t>
  </si>
  <si>
    <t>Overprovision of Malaysian income tax in prior year</t>
  </si>
  <si>
    <t>(a)</t>
  </si>
  <si>
    <t>(b)</t>
  </si>
  <si>
    <t>Bankers' acceptances and trust receipts</t>
  </si>
  <si>
    <t>- Research and development expenditure</t>
  </si>
  <si>
    <t>31.12.2005</t>
  </si>
  <si>
    <t>Reserve</t>
  </si>
  <si>
    <t>Currency translation differences</t>
  </si>
  <si>
    <t>Deposits at call</t>
  </si>
  <si>
    <t>Bank overdraft</t>
  </si>
  <si>
    <t>Development costs</t>
  </si>
  <si>
    <t xml:space="preserve">Subcontractor fee payable to Ledtronic Sdn Bhd, a common director </t>
  </si>
  <si>
    <t xml:space="preserve">The Group's total borrowings, all of which were secured and were denominated in Ringgit Malaysia as at </t>
  </si>
  <si>
    <t>31 MARCH 2006</t>
  </si>
  <si>
    <t>FOR THE FIRST QUARTER ENDED 31 MARCH 2006</t>
  </si>
  <si>
    <t>31.03.2006</t>
  </si>
  <si>
    <t>31.03.2005</t>
  </si>
  <si>
    <t>Administration Expenses</t>
  </si>
  <si>
    <t>Profit before tax</t>
  </si>
  <si>
    <t>AS AT 31 MARCH 2006</t>
  </si>
  <si>
    <t>NON CURRENT ASSETS</t>
  </si>
  <si>
    <t>Investment properties</t>
  </si>
  <si>
    <t>ASSETS</t>
  </si>
  <si>
    <t>EQUITY AND LIABILITIES</t>
  </si>
  <si>
    <t>EQUITY ATTRIBUTABLE TO EQUITY HOLDERS OF THE PARENT</t>
  </si>
  <si>
    <t>TOTAL EQUITY AND LIABILITIES</t>
  </si>
  <si>
    <t>TOTAL ASSETS</t>
  </si>
  <si>
    <t>TOTAL LIABILITIES</t>
  </si>
  <si>
    <t>Changes in accounting policies</t>
  </si>
  <si>
    <t>Changes in accounting policies (cont'd)</t>
  </si>
  <si>
    <t>Comparatives</t>
  </si>
  <si>
    <t xml:space="preserve">Dividends </t>
  </si>
  <si>
    <t>14.</t>
  </si>
  <si>
    <t>Significant related party transactions of the Group for the quarter ended 31 March 2006 are as follows:</t>
  </si>
  <si>
    <t>29.</t>
  </si>
  <si>
    <t>30.</t>
  </si>
  <si>
    <t>31 March 2006 were as follows:-</t>
  </si>
  <si>
    <t>NET CURRENT ASSETS</t>
  </si>
  <si>
    <t>FINANCED BY:</t>
  </si>
  <si>
    <t>a common director related company</t>
  </si>
  <si>
    <t>Subcontractor fee payable to Integrated Commerce (M) Sdn Bhd,</t>
  </si>
  <si>
    <t>As at 1 January 2006</t>
  </si>
  <si>
    <t>FRS 3</t>
  </si>
  <si>
    <t xml:space="preserve">FRS 101  </t>
  </si>
  <si>
    <t>Presentation of Financial Statements</t>
  </si>
  <si>
    <t>FRS 102</t>
  </si>
  <si>
    <t>FRS 108</t>
  </si>
  <si>
    <t>FRS 110</t>
  </si>
  <si>
    <t>FRS 116</t>
  </si>
  <si>
    <t>FRS 121</t>
  </si>
  <si>
    <t>FRS 127</t>
  </si>
  <si>
    <t>FRS 132</t>
  </si>
  <si>
    <t>FRS 133</t>
  </si>
  <si>
    <t>FRS 136</t>
  </si>
  <si>
    <t>FRS 138</t>
  </si>
  <si>
    <t>FRS 140</t>
  </si>
  <si>
    <t>Events after the Balance Sheet Date</t>
  </si>
  <si>
    <t>Property, Plant and Equipment</t>
  </si>
  <si>
    <t>The Effects of Changes in Foreign Exchange Rates</t>
  </si>
  <si>
    <t>Financial Instruments: Disclosure and Presentation</t>
  </si>
  <si>
    <t>Intangible Assets</t>
  </si>
  <si>
    <t>Investment Properties</t>
  </si>
  <si>
    <t>Exchange</t>
  </si>
  <si>
    <t>Exchange reserve</t>
  </si>
  <si>
    <t>(c)</t>
  </si>
  <si>
    <t>Intangeible Asset</t>
  </si>
  <si>
    <t>Intangible assets</t>
  </si>
  <si>
    <t>(a) Investments in quoted securities as at 31 March 2006 are as follows:</t>
  </si>
  <si>
    <t xml:space="preserve">The following amounts as at 31 December 2005 have been reclassified as follows: </t>
  </si>
  <si>
    <t xml:space="preserve"> Previously</t>
  </si>
  <si>
    <t xml:space="preserve"> stated  </t>
  </si>
  <si>
    <t>Reclassification</t>
  </si>
  <si>
    <t>As at 31 March 2006</t>
  </si>
  <si>
    <t>Corporate proposals (cont'd)</t>
  </si>
  <si>
    <t>(a) Status of corporate proposals (cont'd)</t>
  </si>
  <si>
    <t>As at 31 March 2005</t>
  </si>
  <si>
    <t>Accounting Policies, Changes in Estimates and Errors</t>
  </si>
  <si>
    <t>Consolidated and Separate Financial Statements</t>
  </si>
  <si>
    <t>Impairment of Assets</t>
  </si>
  <si>
    <t>(ii) Acquisition of an associate company</t>
  </si>
  <si>
    <t>(iii) Setting up of a joint venture company</t>
  </si>
  <si>
    <t>CONDENSED CONSOLIDATED INCOME STATEMENTS</t>
  </si>
  <si>
    <t>Intangible asset</t>
  </si>
  <si>
    <t>Cash and cash equivalents at end of the period</t>
  </si>
  <si>
    <t>Earnings Per Share</t>
  </si>
  <si>
    <t>Business Combinations</t>
  </si>
  <si>
    <t>Restated</t>
  </si>
  <si>
    <t>Purpose of proceeds</t>
  </si>
  <si>
    <t>(b) Status of utilisation of proceeds</t>
  </si>
  <si>
    <t>FRS 5</t>
  </si>
  <si>
    <t>Non-Current Assets Held for Sale and Discontinued Operations</t>
  </si>
  <si>
    <t>(a) FRS 5: Non-Current Assets Held for Sale and Discontinued Operations</t>
  </si>
  <si>
    <t>(b) FRS 101: Presentation of financial statements</t>
  </si>
  <si>
    <t>(c) FRS 138: Intangible assets</t>
  </si>
  <si>
    <t>(d) FRS 140: Investment property</t>
  </si>
  <si>
    <t xml:space="preserve"> </t>
  </si>
  <si>
    <t>1.1.2006</t>
  </si>
  <si>
    <t>Decrease in retained earnings</t>
  </si>
  <si>
    <t>Non-current assets held for sale</t>
  </si>
  <si>
    <t>(restated)</t>
  </si>
  <si>
    <t>Effect of adopting FRS 140</t>
  </si>
  <si>
    <t>Minority interest</t>
  </si>
  <si>
    <t>TOTAL EQUITY</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</si>
</sst>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RM&quot;#,##0;\-&quot;RM&quot;#,##0"/>
    <numFmt numFmtId="165" formatCode="&quot;RM&quot;#,##0;[Red]\-&quot;RM&quot;#,##0"/>
    <numFmt numFmtId="166" formatCode="&quot;RM&quot;#,##0.00;\-&quot;RM&quot;#,##0.00"/>
    <numFmt numFmtId="167" formatCode="&quot;RM&quot;#,##0.00;[Red]\-&quot;RM&quot;#,##0.00"/>
    <numFmt numFmtId="168" formatCode="_-&quot;RM&quot;* #,##0_-;\-&quot;RM&quot;* #,##0_-;_-&quot;RM&quot;* &quot;-&quot;_-;_-@_-"/>
    <numFmt numFmtId="169" formatCode="_-&quot;RM&quot;* #,##0.00_-;\-&quot;RM&quot;* #,##0.00_-;_-&quot;RM&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 numFmtId="184" formatCode="_(* #,##0.0_);_(* \(#,##0.0\);_(* &quot;-&quot;??_);_(@_)"/>
    <numFmt numFmtId="185" formatCode="_(* #,##0_);_(* \(#,##0\);_(* &quot;-&quot;??_);_(@_)"/>
    <numFmt numFmtId="186" formatCode="d/mmm/yy"/>
    <numFmt numFmtId="187" formatCode="_-* #,##0_-;\-* #,##0_-;_-* &quot;-&quot;??_-;_-@_-"/>
    <numFmt numFmtId="188" formatCode="0_);\(0\)"/>
    <numFmt numFmtId="189" formatCode="#,##0.0"/>
    <numFmt numFmtId="190" formatCode="&quot;Yes&quot;;&quot;Yes&quot;;&quot;No&quot;"/>
    <numFmt numFmtId="191" formatCode="&quot;True&quot;;&quot;True&quot;;&quot;False&quot;"/>
    <numFmt numFmtId="192" formatCode="&quot;On&quot;;&quot;On&quot;;&quot;Off&quot;"/>
    <numFmt numFmtId="193" formatCode="_(* #,##0.000_);_(* \(#,##0.000\);_(* &quot;-&quot;??_);_(@_)"/>
    <numFmt numFmtId="194" formatCode="_(* #,##0.0000_);_(* \(#,##0.0000\);_(* &quot;-&quot;??_);_(@_)"/>
    <numFmt numFmtId="195" formatCode="_(* #,##0.00000_);_(* \(#,##0.00000\);_(* &quot;-&quot;??_);_(@_)"/>
    <numFmt numFmtId="196" formatCode="_(* #,##0.000000_);_(* \(#,##0.000000\);_(* &quot;-&quot;??_);_(@_)"/>
    <numFmt numFmtId="197" formatCode="_(* #,##0.0000000_);_(* \(#,##0.0000000\);_(* &quot;-&quot;??_);_(@_)"/>
    <numFmt numFmtId="198" formatCode="_(* #,##0.00000000_);_(* \(#,##0.00000000\);_(* &quot;-&quot;??_);_(@_)"/>
    <numFmt numFmtId="199" formatCode="0.0"/>
    <numFmt numFmtId="200" formatCode="0.0%"/>
  </numFmts>
  <fonts count="19">
    <font>
      <sz val="10"/>
      <name val="Arial"/>
      <family val="0"/>
    </font>
    <font>
      <b/>
      <sz val="10"/>
      <name val="Arial"/>
      <family val="2"/>
    </font>
    <font>
      <sz val="11"/>
      <name val="MS Sans Serif"/>
      <family val="0"/>
    </font>
    <font>
      <sz val="10"/>
      <color indexed="10"/>
      <name val="Arial"/>
      <family val="2"/>
    </font>
    <font>
      <b/>
      <sz val="10"/>
      <color indexed="10"/>
      <name val="Arial"/>
      <family val="2"/>
    </font>
    <font>
      <sz val="16"/>
      <name val="Arial"/>
      <family val="2"/>
    </font>
    <font>
      <sz val="14"/>
      <name val="Arial"/>
      <family val="2"/>
    </font>
    <font>
      <b/>
      <sz val="14"/>
      <name val="Arial"/>
      <family val="2"/>
    </font>
    <font>
      <sz val="12"/>
      <name val="Arial"/>
      <family val="2"/>
    </font>
    <font>
      <b/>
      <sz val="18"/>
      <name val="Arial"/>
      <family val="2"/>
    </font>
    <font>
      <u val="single"/>
      <sz val="10"/>
      <color indexed="12"/>
      <name val="Arial"/>
      <family val="0"/>
    </font>
    <font>
      <u val="single"/>
      <sz val="10"/>
      <color indexed="36"/>
      <name val="Arial"/>
      <family val="0"/>
    </font>
    <font>
      <sz val="10"/>
      <color indexed="13"/>
      <name val="Arial"/>
      <family val="2"/>
    </font>
    <font>
      <b/>
      <sz val="10"/>
      <color indexed="53"/>
      <name val="Arial"/>
      <family val="2"/>
    </font>
    <font>
      <sz val="10"/>
      <color indexed="53"/>
      <name val="Arial"/>
      <family val="2"/>
    </font>
    <font>
      <sz val="8"/>
      <name val="Tahoma"/>
      <family val="0"/>
    </font>
    <font>
      <sz val="10"/>
      <name val="Tahoma"/>
      <family val="0"/>
    </font>
    <font>
      <sz val="9"/>
      <name val="Tahoma"/>
      <family val="2"/>
    </font>
    <font>
      <b/>
      <sz val="8"/>
      <name val="Arial"/>
      <family val="2"/>
    </font>
  </fonts>
  <fills count="2">
    <fill>
      <patternFill/>
    </fill>
    <fill>
      <patternFill patternType="gray125"/>
    </fill>
  </fills>
  <borders count="7">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medium"/>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2" fillId="0" borderId="0">
      <alignment/>
      <protection/>
    </xf>
    <xf numFmtId="9" fontId="0" fillId="0" borderId="0" applyFont="0" applyFill="0" applyBorder="0" applyAlignment="0" applyProtection="0"/>
  </cellStyleXfs>
  <cellXfs count="125">
    <xf numFmtId="0" fontId="0" fillId="0" borderId="0" xfId="0" applyAlignment="1">
      <alignment/>
    </xf>
    <xf numFmtId="0" fontId="1" fillId="0" borderId="0" xfId="0" applyFont="1" applyAlignment="1">
      <alignment/>
    </xf>
    <xf numFmtId="0" fontId="0" fillId="0" borderId="0" xfId="0" applyFont="1" applyAlignment="1">
      <alignment/>
    </xf>
    <xf numFmtId="185" fontId="0" fillId="0" borderId="0" xfId="15" applyNumberFormat="1" applyFont="1" applyAlignment="1">
      <alignment/>
    </xf>
    <xf numFmtId="185" fontId="1" fillId="0" borderId="0" xfId="15" applyNumberFormat="1" applyFont="1" applyAlignment="1">
      <alignment/>
    </xf>
    <xf numFmtId="185" fontId="0" fillId="0" borderId="0" xfId="15" applyNumberFormat="1" applyFont="1" applyAlignment="1">
      <alignment horizontal="center"/>
    </xf>
    <xf numFmtId="185" fontId="0" fillId="0" borderId="1" xfId="15" applyNumberFormat="1" applyFont="1" applyBorder="1" applyAlignment="1">
      <alignment/>
    </xf>
    <xf numFmtId="185" fontId="0" fillId="0" borderId="2" xfId="15" applyNumberFormat="1" applyFont="1" applyBorder="1" applyAlignment="1">
      <alignment/>
    </xf>
    <xf numFmtId="185" fontId="0" fillId="0" borderId="0" xfId="15" applyNumberFormat="1" applyFont="1" applyAlignment="1">
      <alignment horizontal="right"/>
    </xf>
    <xf numFmtId="185" fontId="0" fillId="0" borderId="3" xfId="15" applyNumberFormat="1" applyFont="1" applyBorder="1" applyAlignment="1">
      <alignment/>
    </xf>
    <xf numFmtId="185" fontId="0" fillId="0" borderId="4" xfId="15" applyNumberFormat="1" applyFont="1" applyBorder="1" applyAlignment="1">
      <alignment/>
    </xf>
    <xf numFmtId="185" fontId="0" fillId="0" borderId="0" xfId="15" applyNumberFormat="1" applyFont="1" applyBorder="1" applyAlignment="1">
      <alignment/>
    </xf>
    <xf numFmtId="185" fontId="0" fillId="0" borderId="0" xfId="15" applyNumberFormat="1" applyAlignment="1">
      <alignment/>
    </xf>
    <xf numFmtId="185" fontId="0" fillId="0" borderId="0" xfId="15" applyNumberFormat="1" applyAlignment="1">
      <alignment horizontal="center"/>
    </xf>
    <xf numFmtId="0" fontId="0" fillId="0" borderId="0" xfId="0" applyAlignment="1">
      <alignment horizontal="center"/>
    </xf>
    <xf numFmtId="185" fontId="0" fillId="0" borderId="0" xfId="0" applyNumberFormat="1" applyAlignment="1">
      <alignment/>
    </xf>
    <xf numFmtId="185" fontId="0" fillId="0" borderId="4" xfId="15" applyNumberFormat="1" applyBorder="1" applyAlignment="1">
      <alignment/>
    </xf>
    <xf numFmtId="0" fontId="0" fillId="0" borderId="0" xfId="0" applyFont="1" applyFill="1" applyAlignment="1">
      <alignment/>
    </xf>
    <xf numFmtId="0" fontId="0" fillId="0" borderId="0" xfId="0" applyFont="1" applyAlignment="1">
      <alignment/>
    </xf>
    <xf numFmtId="0" fontId="1" fillId="0" borderId="0" xfId="0" applyFont="1" applyFill="1" applyAlignment="1">
      <alignment/>
    </xf>
    <xf numFmtId="0" fontId="0" fillId="0" borderId="0" xfId="0" applyFont="1" applyFill="1" applyAlignment="1">
      <alignment horizontal="left"/>
    </xf>
    <xf numFmtId="0" fontId="0" fillId="0" borderId="0" xfId="21" applyFont="1" applyAlignment="1">
      <alignment horizontal="center"/>
      <protection/>
    </xf>
    <xf numFmtId="0" fontId="1" fillId="0" borderId="0" xfId="0" applyFont="1" applyAlignment="1">
      <alignment horizontal="left"/>
    </xf>
    <xf numFmtId="15" fontId="1" fillId="0" borderId="0" xfId="0" applyNumberFormat="1" applyFont="1" applyFill="1" applyAlignment="1">
      <alignment/>
    </xf>
    <xf numFmtId="0" fontId="1" fillId="0" borderId="0" xfId="0" applyFont="1" applyBorder="1" applyAlignment="1">
      <alignment/>
    </xf>
    <xf numFmtId="0" fontId="0" fillId="0" borderId="0" xfId="0" applyFont="1" applyBorder="1" applyAlignment="1">
      <alignment/>
    </xf>
    <xf numFmtId="0" fontId="3" fillId="0" borderId="0" xfId="0" applyFont="1" applyAlignment="1">
      <alignment/>
    </xf>
    <xf numFmtId="0" fontId="0" fillId="0" borderId="0" xfId="0" applyFont="1" applyAlignment="1">
      <alignment horizontal="left"/>
    </xf>
    <xf numFmtId="0" fontId="1" fillId="0" borderId="0" xfId="21" applyFont="1" applyAlignment="1">
      <alignment horizontal="left"/>
      <protection/>
    </xf>
    <xf numFmtId="0" fontId="1" fillId="0" borderId="0" xfId="0" applyFont="1" applyBorder="1" applyAlignment="1">
      <alignment horizontal="left"/>
    </xf>
    <xf numFmtId="0" fontId="0" fillId="0" borderId="0" xfId="0" applyFont="1" applyFill="1" applyBorder="1" applyAlignment="1">
      <alignment/>
    </xf>
    <xf numFmtId="0" fontId="3" fillId="0" borderId="0" xfId="0" applyFont="1" applyBorder="1" applyAlignment="1">
      <alignment horizontal="center"/>
    </xf>
    <xf numFmtId="0" fontId="3" fillId="0" borderId="0" xfId="0" applyFont="1" applyAlignment="1">
      <alignment horizontal="center"/>
    </xf>
    <xf numFmtId="0" fontId="0" fillId="0" borderId="0" xfId="0" applyFont="1" applyBorder="1" applyAlignment="1">
      <alignment horizontal="left"/>
    </xf>
    <xf numFmtId="0" fontId="3" fillId="0" borderId="0" xfId="0" applyFont="1" applyBorder="1" applyAlignment="1">
      <alignment horizontal="left"/>
    </xf>
    <xf numFmtId="0" fontId="3" fillId="0" borderId="0" xfId="0" applyFont="1" applyAlignment="1">
      <alignment horizontal="left"/>
    </xf>
    <xf numFmtId="0" fontId="0" fillId="0" borderId="0" xfId="0" applyFont="1" applyAlignment="1">
      <alignment horizontal="center"/>
    </xf>
    <xf numFmtId="0" fontId="1" fillId="0" borderId="0" xfId="0" applyFont="1" applyAlignment="1">
      <alignment/>
    </xf>
    <xf numFmtId="0" fontId="1" fillId="0" borderId="0" xfId="21" applyFont="1" applyAlignment="1">
      <alignment/>
      <protection/>
    </xf>
    <xf numFmtId="0" fontId="1" fillId="0" borderId="0" xfId="0" applyFont="1" applyBorder="1" applyAlignment="1">
      <alignment/>
    </xf>
    <xf numFmtId="0" fontId="4" fillId="0" borderId="0" xfId="0" applyFont="1" applyBorder="1" applyAlignment="1">
      <alignment/>
    </xf>
    <xf numFmtId="185" fontId="0" fillId="0" borderId="0" xfId="15" applyNumberFormat="1" applyFont="1" applyAlignment="1">
      <alignment horizontal="left"/>
    </xf>
    <xf numFmtId="185" fontId="0" fillId="0" borderId="4" xfId="15" applyNumberFormat="1" applyFont="1" applyBorder="1" applyAlignment="1">
      <alignment horizontal="left"/>
    </xf>
    <xf numFmtId="185" fontId="0" fillId="0" borderId="0" xfId="15" applyNumberFormat="1" applyFont="1" applyBorder="1" applyAlignment="1">
      <alignment horizontal="center"/>
    </xf>
    <xf numFmtId="0" fontId="0" fillId="0" borderId="0" xfId="0" applyFont="1" applyBorder="1" applyAlignment="1" quotePrefix="1">
      <alignment horizontal="left"/>
    </xf>
    <xf numFmtId="185" fontId="0" fillId="0" borderId="0" xfId="15" applyNumberFormat="1" applyFont="1" applyBorder="1" applyAlignment="1">
      <alignment horizontal="left"/>
    </xf>
    <xf numFmtId="0" fontId="0" fillId="0" borderId="0" xfId="0" applyFont="1" applyBorder="1" applyAlignment="1">
      <alignment horizontal="center"/>
    </xf>
    <xf numFmtId="0" fontId="1" fillId="0" borderId="0" xfId="0" applyFont="1" applyFill="1" applyBorder="1" applyAlignment="1">
      <alignment horizontal="left"/>
    </xf>
    <xf numFmtId="0" fontId="1"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185" fontId="0" fillId="0" borderId="0" xfId="15" applyNumberFormat="1" applyFont="1" applyFill="1" applyAlignment="1">
      <alignment/>
    </xf>
    <xf numFmtId="185" fontId="0" fillId="0" borderId="0" xfId="15" applyNumberFormat="1" applyFont="1" applyFill="1" applyAlignment="1">
      <alignment horizontal="center"/>
    </xf>
    <xf numFmtId="185" fontId="0" fillId="0" borderId="0" xfId="15" applyNumberFormat="1" applyFont="1" applyAlignment="1">
      <alignment/>
    </xf>
    <xf numFmtId="0" fontId="1" fillId="0" borderId="0" xfId="0" applyFont="1" applyAlignment="1">
      <alignment horizontal="center"/>
    </xf>
    <xf numFmtId="0" fontId="1" fillId="0" borderId="0" xfId="0" applyFont="1" applyAlignment="1" quotePrefix="1">
      <alignment horizontal="left"/>
    </xf>
    <xf numFmtId="0" fontId="1" fillId="0" borderId="0" xfId="0" applyFont="1" applyBorder="1" applyAlignment="1" quotePrefix="1">
      <alignment horizontal="left"/>
    </xf>
    <xf numFmtId="0" fontId="1" fillId="0" borderId="0" xfId="0" applyFont="1" applyBorder="1" applyAlignment="1" quotePrefix="1">
      <alignment/>
    </xf>
    <xf numFmtId="177" fontId="0" fillId="0" borderId="0" xfId="15" applyFont="1" applyAlignment="1">
      <alignment/>
    </xf>
    <xf numFmtId="0" fontId="5" fillId="0" borderId="0" xfId="0" applyFont="1" applyAlignment="1">
      <alignment horizontal="left"/>
    </xf>
    <xf numFmtId="0" fontId="6" fillId="0" borderId="0" xfId="0" applyFont="1" applyAlignment="1">
      <alignment/>
    </xf>
    <xf numFmtId="0" fontId="7" fillId="0" borderId="0" xfId="0" applyFont="1" applyAlignment="1">
      <alignment/>
    </xf>
    <xf numFmtId="185" fontId="0" fillId="0" borderId="0" xfId="15" applyNumberFormat="1" applyFont="1" applyAlignment="1">
      <alignment horizontal="center"/>
    </xf>
    <xf numFmtId="0" fontId="0" fillId="0" borderId="0" xfId="0" applyFont="1" applyBorder="1" applyAlignment="1">
      <alignment/>
    </xf>
    <xf numFmtId="185" fontId="0" fillId="0" borderId="0" xfId="15" applyNumberFormat="1" applyFont="1" applyAlignment="1" quotePrefix="1">
      <alignment horizontal="left"/>
    </xf>
    <xf numFmtId="185" fontId="0" fillId="0" borderId="4" xfId="15" applyNumberFormat="1" applyFont="1" applyBorder="1" applyAlignment="1" quotePrefix="1">
      <alignment horizontal="left"/>
    </xf>
    <xf numFmtId="0" fontId="1" fillId="0" borderId="1" xfId="0" applyFont="1" applyBorder="1" applyAlignment="1">
      <alignment horizontal="left"/>
    </xf>
    <xf numFmtId="0" fontId="0" fillId="0" borderId="1" xfId="0" applyFont="1" applyBorder="1" applyAlignment="1">
      <alignment horizontal="left"/>
    </xf>
    <xf numFmtId="0" fontId="1" fillId="0" borderId="1" xfId="0" applyFont="1" applyBorder="1" applyAlignment="1">
      <alignment horizontal="center"/>
    </xf>
    <xf numFmtId="185" fontId="0" fillId="0" borderId="1" xfId="15" applyNumberFormat="1" applyFont="1" applyBorder="1" applyAlignment="1">
      <alignment horizontal="left"/>
    </xf>
    <xf numFmtId="0" fontId="1" fillId="0" borderId="0" xfId="0" applyFont="1" applyBorder="1" applyAlignment="1">
      <alignment horizontal="center"/>
    </xf>
    <xf numFmtId="185" fontId="0" fillId="0" borderId="0" xfId="0" applyNumberFormat="1" applyFont="1" applyAlignment="1">
      <alignment horizontal="left"/>
    </xf>
    <xf numFmtId="185" fontId="0" fillId="0" borderId="0" xfId="15" applyNumberFormat="1" applyFont="1" applyAlignment="1" quotePrefix="1">
      <alignment horizontal="center"/>
    </xf>
    <xf numFmtId="185" fontId="0" fillId="0" borderId="0" xfId="0" applyNumberFormat="1" applyFont="1" applyFill="1" applyBorder="1" applyAlignment="1">
      <alignment/>
    </xf>
    <xf numFmtId="177" fontId="0" fillId="0" borderId="0" xfId="15" applyFont="1" applyAlignment="1">
      <alignment horizontal="center"/>
    </xf>
    <xf numFmtId="185" fontId="1" fillId="0" borderId="0" xfId="15" applyNumberFormat="1" applyFont="1" applyAlignment="1">
      <alignment horizontal="center"/>
    </xf>
    <xf numFmtId="185" fontId="0" fillId="0" borderId="3" xfId="15" applyNumberFormat="1" applyFont="1" applyBorder="1" applyAlignment="1">
      <alignment/>
    </xf>
    <xf numFmtId="185" fontId="0" fillId="0" borderId="0" xfId="15" applyNumberFormat="1" applyFont="1" applyBorder="1" applyAlignment="1">
      <alignment/>
    </xf>
    <xf numFmtId="185" fontId="0" fillId="0" borderId="2" xfId="15" applyNumberFormat="1" applyFont="1" applyBorder="1" applyAlignment="1">
      <alignment/>
    </xf>
    <xf numFmtId="185" fontId="0" fillId="0" borderId="1" xfId="15" applyNumberFormat="1" applyFont="1" applyBorder="1" applyAlignment="1">
      <alignment/>
    </xf>
    <xf numFmtId="185" fontId="0" fillId="0" borderId="4" xfId="15" applyNumberFormat="1" applyFont="1" applyBorder="1" applyAlignment="1">
      <alignment/>
    </xf>
    <xf numFmtId="0" fontId="13" fillId="0" borderId="0" xfId="0" applyFont="1" applyBorder="1" applyAlignment="1" quotePrefix="1">
      <alignment horizontal="left"/>
    </xf>
    <xf numFmtId="0" fontId="13" fillId="0" borderId="0" xfId="0" applyFont="1" applyBorder="1" applyAlignment="1">
      <alignment/>
    </xf>
    <xf numFmtId="0" fontId="14" fillId="0" borderId="0" xfId="0" applyFont="1" applyBorder="1" applyAlignment="1">
      <alignment/>
    </xf>
    <xf numFmtId="0" fontId="14" fillId="0" borderId="0" xfId="0" applyFont="1" applyAlignment="1">
      <alignment/>
    </xf>
    <xf numFmtId="0" fontId="13" fillId="0" borderId="0" xfId="0" applyFont="1" applyBorder="1" applyAlignment="1">
      <alignment horizontal="left"/>
    </xf>
    <xf numFmtId="0" fontId="14" fillId="0" borderId="0" xfId="0" applyFont="1" applyFill="1" applyBorder="1" applyAlignment="1">
      <alignment/>
    </xf>
    <xf numFmtId="185" fontId="14" fillId="0" borderId="0" xfId="15" applyNumberFormat="1" applyFont="1" applyAlignment="1">
      <alignment/>
    </xf>
    <xf numFmtId="0" fontId="14" fillId="0" borderId="0" xfId="0" applyFont="1" applyBorder="1" applyAlignment="1">
      <alignment horizontal="center"/>
    </xf>
    <xf numFmtId="0" fontId="14" fillId="0" borderId="0" xfId="0" applyFont="1" applyAlignment="1">
      <alignment horizontal="center"/>
    </xf>
    <xf numFmtId="0" fontId="14" fillId="0" borderId="0" xfId="0" applyFont="1" applyBorder="1" applyAlignment="1">
      <alignment horizontal="left"/>
    </xf>
    <xf numFmtId="0" fontId="14" fillId="0" borderId="0" xfId="0" applyFont="1" applyAlignment="1">
      <alignment horizontal="left"/>
    </xf>
    <xf numFmtId="185" fontId="3" fillId="0" borderId="0" xfId="15" applyNumberFormat="1" applyFont="1" applyAlignment="1">
      <alignment/>
    </xf>
    <xf numFmtId="177" fontId="0" fillId="0" borderId="0" xfId="15" applyNumberFormat="1" applyFont="1" applyAlignment="1">
      <alignment horizontal="center"/>
    </xf>
    <xf numFmtId="0" fontId="12" fillId="0" borderId="0" xfId="0" applyFont="1" applyAlignment="1">
      <alignment/>
    </xf>
    <xf numFmtId="177" fontId="0" fillId="0" borderId="0" xfId="15" applyNumberFormat="1" applyFont="1" applyAlignment="1">
      <alignment/>
    </xf>
    <xf numFmtId="0" fontId="1" fillId="0" borderId="0" xfId="0" applyFont="1" applyFill="1" applyBorder="1" applyAlignment="1" quotePrefix="1">
      <alignment horizontal="left"/>
    </xf>
    <xf numFmtId="0" fontId="0" fillId="0" borderId="0" xfId="0" applyFont="1" applyBorder="1" applyAlignment="1" quotePrefix="1">
      <alignment/>
    </xf>
    <xf numFmtId="185" fontId="0" fillId="0" borderId="0" xfId="0" applyNumberFormat="1" applyFont="1" applyBorder="1" applyAlignment="1">
      <alignment horizontal="left"/>
    </xf>
    <xf numFmtId="185" fontId="0" fillId="0" borderId="5" xfId="15" applyNumberFormat="1" applyFont="1" applyBorder="1" applyAlignment="1">
      <alignment horizontal="left"/>
    </xf>
    <xf numFmtId="177" fontId="0" fillId="0" borderId="0" xfId="15" applyNumberFormat="1" applyFont="1" applyAlignment="1">
      <alignment horizontal="right"/>
    </xf>
    <xf numFmtId="0" fontId="3" fillId="0" borderId="0" xfId="0" applyFont="1" applyFill="1" applyAlignment="1">
      <alignment/>
    </xf>
    <xf numFmtId="185" fontId="3" fillId="0" borderId="0" xfId="15" applyNumberFormat="1" applyFont="1" applyAlignment="1">
      <alignment/>
    </xf>
    <xf numFmtId="185" fontId="0" fillId="0" borderId="0" xfId="15" applyNumberFormat="1" applyBorder="1" applyAlignment="1">
      <alignment/>
    </xf>
    <xf numFmtId="0" fontId="0" fillId="0" borderId="0" xfId="0" applyNumberFormat="1" applyFont="1" applyAlignment="1">
      <alignment/>
    </xf>
    <xf numFmtId="0" fontId="1" fillId="0" borderId="0" xfId="0" applyNumberFormat="1" applyFont="1" applyFill="1" applyAlignment="1">
      <alignment/>
    </xf>
    <xf numFmtId="177" fontId="0" fillId="0" borderId="0" xfId="15" applyFont="1" applyBorder="1" applyAlignment="1">
      <alignment/>
    </xf>
    <xf numFmtId="185" fontId="0" fillId="0" borderId="0" xfId="0" applyNumberFormat="1" applyFont="1" applyAlignment="1">
      <alignment/>
    </xf>
    <xf numFmtId="10" fontId="0" fillId="0" borderId="0" xfId="22" applyNumberFormat="1" applyFont="1" applyAlignment="1">
      <alignment/>
    </xf>
    <xf numFmtId="0" fontId="0" fillId="0" borderId="0" xfId="0" applyFont="1" applyAlignment="1" quotePrefix="1">
      <alignment horizontal="left"/>
    </xf>
    <xf numFmtId="0" fontId="1" fillId="0" borderId="0" xfId="0" applyFont="1" applyFill="1" applyAlignment="1">
      <alignment horizontal="center"/>
    </xf>
    <xf numFmtId="185" fontId="0" fillId="0" borderId="0" xfId="15" applyNumberFormat="1" applyFont="1" applyFill="1" applyAlignment="1">
      <alignment horizontal="left"/>
    </xf>
    <xf numFmtId="185" fontId="0" fillId="0" borderId="2" xfId="15" applyNumberFormat="1" applyFont="1" applyBorder="1" applyAlignment="1">
      <alignment horizontal="center"/>
    </xf>
    <xf numFmtId="185" fontId="0" fillId="0" borderId="2" xfId="15" applyNumberFormat="1" applyFont="1" applyBorder="1" applyAlignment="1">
      <alignment horizontal="left"/>
    </xf>
    <xf numFmtId="185" fontId="0" fillId="0" borderId="2" xfId="0" applyNumberFormat="1" applyFont="1" applyBorder="1" applyAlignment="1">
      <alignment horizontal="left"/>
    </xf>
    <xf numFmtId="0" fontId="0" fillId="0" borderId="0" xfId="0" applyNumberFormat="1" applyFont="1" applyFill="1" applyAlignment="1">
      <alignment/>
    </xf>
    <xf numFmtId="185" fontId="0" fillId="0" borderId="1" xfId="15" applyNumberFormat="1" applyBorder="1" applyAlignment="1">
      <alignment/>
    </xf>
    <xf numFmtId="185" fontId="0" fillId="0" borderId="1" xfId="0" applyNumberFormat="1" applyBorder="1" applyAlignment="1">
      <alignment/>
    </xf>
    <xf numFmtId="185" fontId="0" fillId="0" borderId="0" xfId="0" applyNumberFormat="1" applyFont="1" applyAlignment="1">
      <alignment/>
    </xf>
    <xf numFmtId="185" fontId="0" fillId="0" borderId="6" xfId="15" applyNumberFormat="1" applyFont="1" applyBorder="1" applyAlignment="1">
      <alignment/>
    </xf>
    <xf numFmtId="0" fontId="7" fillId="0" borderId="0" xfId="0" applyFont="1" applyAlignment="1">
      <alignment horizontal="center"/>
    </xf>
    <xf numFmtId="15" fontId="7" fillId="0" borderId="0" xfId="0" applyNumberFormat="1" applyFont="1" applyAlignment="1" quotePrefix="1">
      <alignment horizontal="center"/>
    </xf>
    <xf numFmtId="0" fontId="9" fillId="0" borderId="0" xfId="0" applyFont="1" applyAlignment="1">
      <alignment horizontal="center"/>
    </xf>
    <xf numFmtId="0" fontId="8" fillId="0" borderId="0" xfId="0" applyFont="1" applyAlignment="1">
      <alignment horizontal="center"/>
    </xf>
    <xf numFmtId="185" fontId="0" fillId="0" borderId="0" xfId="15" applyNumberFormat="1" applyFont="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QuarterlyTemplat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571500</xdr:colOff>
      <xdr:row>2</xdr:row>
      <xdr:rowOff>133350</xdr:rowOff>
    </xdr:from>
    <xdr:to>
      <xdr:col>5</xdr:col>
      <xdr:colOff>304800</xdr:colOff>
      <xdr:row>8</xdr:row>
      <xdr:rowOff>28575</xdr:rowOff>
    </xdr:to>
    <xdr:pic>
      <xdr:nvPicPr>
        <xdr:cNvPr id="1" name="Picture 1"/>
        <xdr:cNvPicPr preferRelativeResize="1">
          <a:picLocks noChangeAspect="1"/>
        </xdr:cNvPicPr>
      </xdr:nvPicPr>
      <xdr:blipFill>
        <a:blip r:embed="rId1"/>
        <a:stretch>
          <a:fillRect/>
        </a:stretch>
      </xdr:blipFill>
      <xdr:spPr>
        <a:xfrm>
          <a:off x="2409825" y="457200"/>
          <a:ext cx="952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55</xdr:row>
      <xdr:rowOff>28575</xdr:rowOff>
    </xdr:from>
    <xdr:to>
      <xdr:col>7</xdr:col>
      <xdr:colOff>876300</xdr:colOff>
      <xdr:row>59</xdr:row>
      <xdr:rowOff>28575</xdr:rowOff>
    </xdr:to>
    <xdr:sp>
      <xdr:nvSpPr>
        <xdr:cNvPr id="1" name="TextBox 2"/>
        <xdr:cNvSpPr txBox="1">
          <a:spLocks noChangeArrowheads="1"/>
        </xdr:cNvSpPr>
      </xdr:nvSpPr>
      <xdr:spPr>
        <a:xfrm>
          <a:off x="38100" y="8629650"/>
          <a:ext cx="6200775" cy="6477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income statements should be read in conjunction with the annual financial statements for the period ended </a:t>
          </a:r>
          <a:r>
            <a:rPr lang="en-US" cap="none" sz="1000" b="0" i="0" u="none" baseline="0">
              <a:latin typeface="Arial"/>
              <a:ea typeface="Arial"/>
              <a:cs typeface="Arial"/>
            </a:rPr>
            <a:t>31 December 2005</a:t>
          </a:r>
          <a:r>
            <a:rPr lang="en-US" cap="none" sz="1000" b="0" i="0" u="none" baseline="0">
              <a:latin typeface="Arial"/>
              <a:ea typeface="Arial"/>
              <a:cs typeface="Arial"/>
            </a:rPr>
            <a:t> and the accompanying explanatory notes attached to the interim financial statements.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52</xdr:row>
      <xdr:rowOff>47625</xdr:rowOff>
    </xdr:from>
    <xdr:to>
      <xdr:col>6</xdr:col>
      <xdr:colOff>990600</xdr:colOff>
      <xdr:row>56</xdr:row>
      <xdr:rowOff>123825</xdr:rowOff>
    </xdr:to>
    <xdr:sp>
      <xdr:nvSpPr>
        <xdr:cNvPr id="1" name="TextBox 1"/>
        <xdr:cNvSpPr txBox="1">
          <a:spLocks noChangeArrowheads="1"/>
        </xdr:cNvSpPr>
      </xdr:nvSpPr>
      <xdr:spPr>
        <a:xfrm>
          <a:off x="28575" y="8505825"/>
          <a:ext cx="6248400" cy="723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balance sheet should be read in conjunction with the annual financial statements for the period ended </a:t>
          </a:r>
          <a:r>
            <a:rPr lang="en-US" cap="none" sz="1000" b="0" i="0" u="none" baseline="0">
              <a:latin typeface="Arial"/>
              <a:ea typeface="Arial"/>
              <a:cs typeface="Arial"/>
            </a:rPr>
            <a:t>31 December 2005 </a:t>
          </a:r>
          <a:r>
            <a:rPr lang="en-US" cap="none" sz="1000" b="0" i="0" u="none" baseline="0">
              <a:latin typeface="Arial"/>
              <a:ea typeface="Arial"/>
              <a:cs typeface="Arial"/>
            </a:rPr>
            <a:t>and the accompanying explanatory notes attached to the interim financial statements.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0</xdr:rowOff>
    </xdr:from>
    <xdr:to>
      <xdr:col>7</xdr:col>
      <xdr:colOff>0</xdr:colOff>
      <xdr:row>59</xdr:row>
      <xdr:rowOff>57150</xdr:rowOff>
    </xdr:to>
    <xdr:sp>
      <xdr:nvSpPr>
        <xdr:cNvPr id="1" name="TextBox 3"/>
        <xdr:cNvSpPr txBox="1">
          <a:spLocks noChangeArrowheads="1"/>
        </xdr:cNvSpPr>
      </xdr:nvSpPr>
      <xdr:spPr>
        <a:xfrm>
          <a:off x="0" y="8782050"/>
          <a:ext cx="6296025" cy="704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balance sheet should be read in conjunction with the annual financial statements for the period ended </a:t>
          </a:r>
          <a:r>
            <a:rPr lang="en-US" cap="none" sz="1000" b="0" i="0" u="none" baseline="0">
              <a:latin typeface="Arial"/>
              <a:ea typeface="Arial"/>
              <a:cs typeface="Arial"/>
            </a:rPr>
            <a:t>31 December 2005 </a:t>
          </a:r>
          <a:r>
            <a:rPr lang="en-US" cap="none" sz="1000" b="0" i="0" u="none" baseline="0">
              <a:latin typeface="Arial"/>
              <a:ea typeface="Arial"/>
              <a:cs typeface="Arial"/>
            </a:rPr>
            <a:t>and the accompanying explanatory notes attached to the interim financial statements.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53</xdr:row>
      <xdr:rowOff>47625</xdr:rowOff>
    </xdr:from>
    <xdr:to>
      <xdr:col>7</xdr:col>
      <xdr:colOff>857250</xdr:colOff>
      <xdr:row>56</xdr:row>
      <xdr:rowOff>133350</xdr:rowOff>
    </xdr:to>
    <xdr:sp>
      <xdr:nvSpPr>
        <xdr:cNvPr id="1" name="TextBox 1"/>
        <xdr:cNvSpPr txBox="1">
          <a:spLocks noChangeArrowheads="1"/>
        </xdr:cNvSpPr>
      </xdr:nvSpPr>
      <xdr:spPr>
        <a:xfrm>
          <a:off x="57150" y="8667750"/>
          <a:ext cx="6657975" cy="5715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statement of changes in equity should be read in conjunction with the annual financial statements for the period ended 31 December 2005 and the accompanying explanatory notes attached to the interim financial statements.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142875</xdr:rowOff>
    </xdr:from>
    <xdr:to>
      <xdr:col>8</xdr:col>
      <xdr:colOff>990600</xdr:colOff>
      <xdr:row>63</xdr:row>
      <xdr:rowOff>47625</xdr:rowOff>
    </xdr:to>
    <xdr:sp>
      <xdr:nvSpPr>
        <xdr:cNvPr id="1" name="TextBox 2"/>
        <xdr:cNvSpPr txBox="1">
          <a:spLocks noChangeArrowheads="1"/>
        </xdr:cNvSpPr>
      </xdr:nvSpPr>
      <xdr:spPr>
        <a:xfrm>
          <a:off x="38100" y="8582025"/>
          <a:ext cx="6200775" cy="552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cash flow statement should be read in conjunction with the audited financial statements for the period ended 31 December 2005 and the accompanying explanatory notes attached to the interim financial statements.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xdr:row>
      <xdr:rowOff>152400</xdr:rowOff>
    </xdr:from>
    <xdr:to>
      <xdr:col>5</xdr:col>
      <xdr:colOff>981075</xdr:colOff>
      <xdr:row>17</xdr:row>
      <xdr:rowOff>0</xdr:rowOff>
    </xdr:to>
    <xdr:sp>
      <xdr:nvSpPr>
        <xdr:cNvPr id="1" name="TextBox 1"/>
        <xdr:cNvSpPr txBox="1">
          <a:spLocks noChangeArrowheads="1"/>
        </xdr:cNvSpPr>
      </xdr:nvSpPr>
      <xdr:spPr>
        <a:xfrm>
          <a:off x="285750" y="1447800"/>
          <a:ext cx="6019800" cy="13049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interim financial statements are unaudited and have been prepared in accordance with the requirements of FRS 134: Interim Financial Reporting and Chapter 7 Part VI of the Listing Requirements of Bursa Malaysia Securities Berhad ("Bursa Securities") for the MESDAQ Market. 
The interim financial statements should be read in conjunction with the annual financial statements for the year ended 31 December 2005. These explanatory notes attached to the interim financial statements provide an explanation of events and transactions that are significant to an understanding of the changes in the financial position and performance of the Group since the year ended 31 December 2005.
</a:t>
          </a:r>
        </a:p>
      </xdr:txBody>
    </xdr:sp>
    <xdr:clientData/>
  </xdr:twoCellAnchor>
  <xdr:twoCellAnchor>
    <xdr:from>
      <xdr:col>1</xdr:col>
      <xdr:colOff>28575</xdr:colOff>
      <xdr:row>100</xdr:row>
      <xdr:rowOff>9525</xdr:rowOff>
    </xdr:from>
    <xdr:to>
      <xdr:col>5</xdr:col>
      <xdr:colOff>981075</xdr:colOff>
      <xdr:row>102</xdr:row>
      <xdr:rowOff>9525</xdr:rowOff>
    </xdr:to>
    <xdr:sp>
      <xdr:nvSpPr>
        <xdr:cNvPr id="2" name="TextBox 2"/>
        <xdr:cNvSpPr txBox="1">
          <a:spLocks noChangeArrowheads="1"/>
        </xdr:cNvSpPr>
      </xdr:nvSpPr>
      <xdr:spPr>
        <a:xfrm>
          <a:off x="304800" y="15878175"/>
          <a:ext cx="6000750" cy="323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audit report of the Group's annual financial statements for the year ended 31 December 2005 was not subject to any qualification.</a:t>
          </a:r>
        </a:p>
      </xdr:txBody>
    </xdr:sp>
    <xdr:clientData/>
  </xdr:twoCellAnchor>
  <xdr:twoCellAnchor>
    <xdr:from>
      <xdr:col>1</xdr:col>
      <xdr:colOff>0</xdr:colOff>
      <xdr:row>105</xdr:row>
      <xdr:rowOff>9525</xdr:rowOff>
    </xdr:from>
    <xdr:to>
      <xdr:col>5</xdr:col>
      <xdr:colOff>981075</xdr:colOff>
      <xdr:row>107</xdr:row>
      <xdr:rowOff>19050</xdr:rowOff>
    </xdr:to>
    <xdr:sp>
      <xdr:nvSpPr>
        <xdr:cNvPr id="3" name="TextBox 3"/>
        <xdr:cNvSpPr txBox="1">
          <a:spLocks noChangeArrowheads="1"/>
        </xdr:cNvSpPr>
      </xdr:nvSpPr>
      <xdr:spPr>
        <a:xfrm>
          <a:off x="276225" y="16687800"/>
          <a:ext cx="6029325" cy="3333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interim operations are not materially affected by seasonal or cyclical factors during the quarter under review.</a:t>
          </a:r>
        </a:p>
      </xdr:txBody>
    </xdr:sp>
    <xdr:clientData/>
  </xdr:twoCellAnchor>
  <xdr:twoCellAnchor>
    <xdr:from>
      <xdr:col>1</xdr:col>
      <xdr:colOff>0</xdr:colOff>
      <xdr:row>110</xdr:row>
      <xdr:rowOff>9525</xdr:rowOff>
    </xdr:from>
    <xdr:to>
      <xdr:col>5</xdr:col>
      <xdr:colOff>981075</xdr:colOff>
      <xdr:row>112</xdr:row>
      <xdr:rowOff>28575</xdr:rowOff>
    </xdr:to>
    <xdr:sp>
      <xdr:nvSpPr>
        <xdr:cNvPr id="4" name="TextBox 4"/>
        <xdr:cNvSpPr txBox="1">
          <a:spLocks noChangeArrowheads="1"/>
        </xdr:cNvSpPr>
      </xdr:nvSpPr>
      <xdr:spPr>
        <a:xfrm>
          <a:off x="276225" y="17497425"/>
          <a:ext cx="6029325" cy="3619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unusual items affecting assets, liabilities, equity, net income or cash flows during the quarter under review.</a:t>
          </a:r>
        </a:p>
      </xdr:txBody>
    </xdr:sp>
    <xdr:clientData/>
  </xdr:twoCellAnchor>
  <xdr:twoCellAnchor>
    <xdr:from>
      <xdr:col>1</xdr:col>
      <xdr:colOff>0</xdr:colOff>
      <xdr:row>115</xdr:row>
      <xdr:rowOff>9525</xdr:rowOff>
    </xdr:from>
    <xdr:to>
      <xdr:col>5</xdr:col>
      <xdr:colOff>981075</xdr:colOff>
      <xdr:row>117</xdr:row>
      <xdr:rowOff>0</xdr:rowOff>
    </xdr:to>
    <xdr:sp>
      <xdr:nvSpPr>
        <xdr:cNvPr id="5" name="TextBox 5"/>
        <xdr:cNvSpPr txBox="1">
          <a:spLocks noChangeArrowheads="1"/>
        </xdr:cNvSpPr>
      </xdr:nvSpPr>
      <xdr:spPr>
        <a:xfrm>
          <a:off x="276225" y="18335625"/>
          <a:ext cx="6029325" cy="3333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estimates that have had a material effect for the current quarter's results.</a:t>
          </a:r>
        </a:p>
      </xdr:txBody>
    </xdr:sp>
    <xdr:clientData/>
  </xdr:twoCellAnchor>
  <xdr:twoCellAnchor>
    <xdr:from>
      <xdr:col>1</xdr:col>
      <xdr:colOff>0</xdr:colOff>
      <xdr:row>139</xdr:row>
      <xdr:rowOff>19050</xdr:rowOff>
    </xdr:from>
    <xdr:to>
      <xdr:col>5</xdr:col>
      <xdr:colOff>981075</xdr:colOff>
      <xdr:row>141</xdr:row>
      <xdr:rowOff>57150</xdr:rowOff>
    </xdr:to>
    <xdr:sp>
      <xdr:nvSpPr>
        <xdr:cNvPr id="6" name="TextBox 9"/>
        <xdr:cNvSpPr txBox="1">
          <a:spLocks noChangeArrowheads="1"/>
        </xdr:cNvSpPr>
      </xdr:nvSpPr>
      <xdr:spPr>
        <a:xfrm>
          <a:off x="276225" y="22250400"/>
          <a:ext cx="6029325" cy="3619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did not carry out any valuation on its property, plant and equipment for the current quarter under review.</a:t>
          </a:r>
        </a:p>
      </xdr:txBody>
    </xdr:sp>
    <xdr:clientData/>
  </xdr:twoCellAnchor>
  <xdr:twoCellAnchor>
    <xdr:from>
      <xdr:col>1</xdr:col>
      <xdr:colOff>0</xdr:colOff>
      <xdr:row>143</xdr:row>
      <xdr:rowOff>152400</xdr:rowOff>
    </xdr:from>
    <xdr:to>
      <xdr:col>5</xdr:col>
      <xdr:colOff>981075</xdr:colOff>
      <xdr:row>146</xdr:row>
      <xdr:rowOff>57150</xdr:rowOff>
    </xdr:to>
    <xdr:sp>
      <xdr:nvSpPr>
        <xdr:cNvPr id="7" name="TextBox 10"/>
        <xdr:cNvSpPr txBox="1">
          <a:spLocks noChangeArrowheads="1"/>
        </xdr:cNvSpPr>
      </xdr:nvSpPr>
      <xdr:spPr>
        <a:xfrm>
          <a:off x="276225" y="23031450"/>
          <a:ext cx="6029325" cy="3905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Save as disclosed in Note 24(a)(ii) and (iii) and below, there were no material events subsequent to the end of the current quarter:
</a:t>
          </a:r>
        </a:p>
      </xdr:txBody>
    </xdr:sp>
    <xdr:clientData/>
  </xdr:twoCellAnchor>
  <xdr:twoCellAnchor>
    <xdr:from>
      <xdr:col>1</xdr:col>
      <xdr:colOff>19050</xdr:colOff>
      <xdr:row>161</xdr:row>
      <xdr:rowOff>0</xdr:rowOff>
    </xdr:from>
    <xdr:to>
      <xdr:col>5</xdr:col>
      <xdr:colOff>981075</xdr:colOff>
      <xdr:row>163</xdr:row>
      <xdr:rowOff>47625</xdr:rowOff>
    </xdr:to>
    <xdr:sp>
      <xdr:nvSpPr>
        <xdr:cNvPr id="8" name="TextBox 12"/>
        <xdr:cNvSpPr txBox="1">
          <a:spLocks noChangeArrowheads="1"/>
        </xdr:cNvSpPr>
      </xdr:nvSpPr>
      <xdr:spPr>
        <a:xfrm>
          <a:off x="295275" y="25812750"/>
          <a:ext cx="6010275" cy="3714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the contingent liabilities and contingent assets since the last balance sheet as at 31 December 2005.</a:t>
          </a:r>
        </a:p>
      </xdr:txBody>
    </xdr:sp>
    <xdr:clientData/>
  </xdr:twoCellAnchor>
  <xdr:twoCellAnchor>
    <xdr:from>
      <xdr:col>1</xdr:col>
      <xdr:colOff>9525</xdr:colOff>
      <xdr:row>166</xdr:row>
      <xdr:rowOff>19050</xdr:rowOff>
    </xdr:from>
    <xdr:to>
      <xdr:col>5</xdr:col>
      <xdr:colOff>981075</xdr:colOff>
      <xdr:row>168</xdr:row>
      <xdr:rowOff>57150</xdr:rowOff>
    </xdr:to>
    <xdr:sp>
      <xdr:nvSpPr>
        <xdr:cNvPr id="9" name="TextBox 13"/>
        <xdr:cNvSpPr txBox="1">
          <a:spLocks noChangeArrowheads="1"/>
        </xdr:cNvSpPr>
      </xdr:nvSpPr>
      <xdr:spPr>
        <a:xfrm>
          <a:off x="285750" y="26641425"/>
          <a:ext cx="6019800" cy="3619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amount of capital commitments not provided for in the interim financial statements as at 31 March 2006 is as follows:-
</a:t>
          </a:r>
        </a:p>
      </xdr:txBody>
    </xdr:sp>
    <xdr:clientData/>
  </xdr:twoCellAnchor>
  <xdr:twoCellAnchor>
    <xdr:from>
      <xdr:col>0</xdr:col>
      <xdr:colOff>19050</xdr:colOff>
      <xdr:row>4</xdr:row>
      <xdr:rowOff>19050</xdr:rowOff>
    </xdr:from>
    <xdr:to>
      <xdr:col>5</xdr:col>
      <xdr:colOff>981075</xdr:colOff>
      <xdr:row>6</xdr:row>
      <xdr:rowOff>57150</xdr:rowOff>
    </xdr:to>
    <xdr:sp>
      <xdr:nvSpPr>
        <xdr:cNvPr id="10" name="TextBox 15"/>
        <xdr:cNvSpPr txBox="1">
          <a:spLocks noChangeArrowheads="1"/>
        </xdr:cNvSpPr>
      </xdr:nvSpPr>
      <xdr:spPr>
        <a:xfrm>
          <a:off x="19050" y="666750"/>
          <a:ext cx="6286500" cy="361950"/>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EXPLANATORY NOTES TO THE FINANCIAL STATEMENTS FOR THE FIRST QUARTER ENDED 
31 MARCH 2006 PURSUANT TO FRS 134</a:t>
          </a:r>
        </a:p>
      </xdr:txBody>
    </xdr:sp>
    <xdr:clientData/>
  </xdr:twoCellAnchor>
  <xdr:twoCellAnchor>
    <xdr:from>
      <xdr:col>1</xdr:col>
      <xdr:colOff>0</xdr:colOff>
      <xdr:row>208</xdr:row>
      <xdr:rowOff>0</xdr:rowOff>
    </xdr:from>
    <xdr:to>
      <xdr:col>5</xdr:col>
      <xdr:colOff>981075</xdr:colOff>
      <xdr:row>211</xdr:row>
      <xdr:rowOff>114300</xdr:rowOff>
    </xdr:to>
    <xdr:sp>
      <xdr:nvSpPr>
        <xdr:cNvPr id="11" name="TextBox 16"/>
        <xdr:cNvSpPr txBox="1">
          <a:spLocks noChangeArrowheads="1"/>
        </xdr:cNvSpPr>
      </xdr:nvSpPr>
      <xdr:spPr>
        <a:xfrm>
          <a:off x="276225" y="33423225"/>
          <a:ext cx="6029325" cy="6000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Directors of the Company are of the opinion that all the transactions above have been entered into in the normal course of business and have been established on terms and conditions that are not materially different from those obtainable in transactions with unrelated parties.</a:t>
          </a:r>
        </a:p>
      </xdr:txBody>
    </xdr:sp>
    <xdr:clientData/>
  </xdr:twoCellAnchor>
  <xdr:twoCellAnchor>
    <xdr:from>
      <xdr:col>1</xdr:col>
      <xdr:colOff>9525</xdr:colOff>
      <xdr:row>119</xdr:row>
      <xdr:rowOff>0</xdr:rowOff>
    </xdr:from>
    <xdr:to>
      <xdr:col>5</xdr:col>
      <xdr:colOff>981075</xdr:colOff>
      <xdr:row>121</xdr:row>
      <xdr:rowOff>9525</xdr:rowOff>
    </xdr:to>
    <xdr:sp>
      <xdr:nvSpPr>
        <xdr:cNvPr id="12" name="TextBox 17"/>
        <xdr:cNvSpPr txBox="1">
          <a:spLocks noChangeArrowheads="1"/>
        </xdr:cNvSpPr>
      </xdr:nvSpPr>
      <xdr:spPr>
        <a:xfrm>
          <a:off x="285750" y="18992850"/>
          <a:ext cx="6019800" cy="3333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issuances, cancellations, repurchases, resale and repayment of debt and equity securities for the quarter under review.</a:t>
          </a:r>
        </a:p>
      </xdr:txBody>
    </xdr:sp>
    <xdr:clientData/>
  </xdr:twoCellAnchor>
  <xdr:twoCellAnchor>
    <xdr:from>
      <xdr:col>1</xdr:col>
      <xdr:colOff>0</xdr:colOff>
      <xdr:row>213</xdr:row>
      <xdr:rowOff>0</xdr:rowOff>
    </xdr:from>
    <xdr:to>
      <xdr:col>5</xdr:col>
      <xdr:colOff>981075</xdr:colOff>
      <xdr:row>213</xdr:row>
      <xdr:rowOff>0</xdr:rowOff>
    </xdr:to>
    <xdr:sp>
      <xdr:nvSpPr>
        <xdr:cNvPr id="13" name="TextBox 21"/>
        <xdr:cNvSpPr txBox="1">
          <a:spLocks noChangeArrowheads="1"/>
        </xdr:cNvSpPr>
      </xdr:nvSpPr>
      <xdr:spPr>
        <a:xfrm>
          <a:off x="276225" y="34232850"/>
          <a:ext cx="60293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reserve on consolidation represents the excess of the Group's interest in the fair value of the identifiable assets and liabilities of the wholly owned subsidiaries, Metronic Engineering Sdn Bhd and Metronic Integrated System Sdn Bhd, at the date of acquisition over the cost of acquisition.
The resulting reserve on consolidation was transferred to the consolidated income statement during the quarter under review.</a:t>
          </a:r>
        </a:p>
      </xdr:txBody>
    </xdr:sp>
    <xdr:clientData/>
  </xdr:twoCellAnchor>
  <xdr:twoCellAnchor>
    <xdr:from>
      <xdr:col>1</xdr:col>
      <xdr:colOff>19050</xdr:colOff>
      <xdr:row>156</xdr:row>
      <xdr:rowOff>0</xdr:rowOff>
    </xdr:from>
    <xdr:to>
      <xdr:col>5</xdr:col>
      <xdr:colOff>981075</xdr:colOff>
      <xdr:row>158</xdr:row>
      <xdr:rowOff>104775</xdr:rowOff>
    </xdr:to>
    <xdr:sp>
      <xdr:nvSpPr>
        <xdr:cNvPr id="14" name="TextBox 24"/>
        <xdr:cNvSpPr txBox="1">
          <a:spLocks noChangeArrowheads="1"/>
        </xdr:cNvSpPr>
      </xdr:nvSpPr>
      <xdr:spPr>
        <a:xfrm>
          <a:off x="295275" y="25003125"/>
          <a:ext cx="6010275" cy="4286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Save as disclosed in Note 12, 24(a)(ii) and (iii), there were no changes in the composition of the Group during the current quarter under review.</a:t>
          </a:r>
        </a:p>
      </xdr:txBody>
    </xdr:sp>
    <xdr:clientData/>
  </xdr:twoCellAnchor>
  <xdr:twoCellAnchor>
    <xdr:from>
      <xdr:col>1</xdr:col>
      <xdr:colOff>9525</xdr:colOff>
      <xdr:row>134</xdr:row>
      <xdr:rowOff>0</xdr:rowOff>
    </xdr:from>
    <xdr:to>
      <xdr:col>5</xdr:col>
      <xdr:colOff>981075</xdr:colOff>
      <xdr:row>136</xdr:row>
      <xdr:rowOff>85725</xdr:rowOff>
    </xdr:to>
    <xdr:sp>
      <xdr:nvSpPr>
        <xdr:cNvPr id="15" name="TextBox 30"/>
        <xdr:cNvSpPr txBox="1">
          <a:spLocks noChangeArrowheads="1"/>
        </xdr:cNvSpPr>
      </xdr:nvSpPr>
      <xdr:spPr>
        <a:xfrm>
          <a:off x="285750" y="21421725"/>
          <a:ext cx="6019800" cy="4095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Segmental information is not presented during the quarter under review as the Group's overseas subsidiaries have not generated any revenue.</a:t>
          </a:r>
        </a:p>
      </xdr:txBody>
    </xdr:sp>
    <xdr:clientData/>
  </xdr:twoCellAnchor>
  <xdr:oneCellAnchor>
    <xdr:from>
      <xdr:col>2</xdr:col>
      <xdr:colOff>95250</xdr:colOff>
      <xdr:row>62</xdr:row>
      <xdr:rowOff>19050</xdr:rowOff>
    </xdr:from>
    <xdr:ext cx="76200" cy="200025"/>
    <xdr:sp>
      <xdr:nvSpPr>
        <xdr:cNvPr id="16" name="TextBox 43"/>
        <xdr:cNvSpPr txBox="1">
          <a:spLocks noChangeArrowheads="1"/>
        </xdr:cNvSpPr>
      </xdr:nvSpPr>
      <xdr:spPr>
        <a:xfrm>
          <a:off x="1285875" y="9734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9525</xdr:colOff>
      <xdr:row>124</xdr:row>
      <xdr:rowOff>9525</xdr:rowOff>
    </xdr:from>
    <xdr:to>
      <xdr:col>6</xdr:col>
      <xdr:colOff>0</xdr:colOff>
      <xdr:row>131</xdr:row>
      <xdr:rowOff>47625</xdr:rowOff>
    </xdr:to>
    <xdr:sp>
      <xdr:nvSpPr>
        <xdr:cNvPr id="17" name="TextBox 49"/>
        <xdr:cNvSpPr txBox="1">
          <a:spLocks noChangeArrowheads="1"/>
        </xdr:cNvSpPr>
      </xdr:nvSpPr>
      <xdr:spPr>
        <a:xfrm>
          <a:off x="285750" y="19812000"/>
          <a:ext cx="6019800" cy="11715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Directors have proposed a final dividend in respect of the financial year ended 31 December 2005, of 3% less 28% income tax on 283,540,000 ordinary shares, amounting to RM612,447, subject to shareholders' approval at the forthcoming Annual General Meeting. The financial statements for the financial year ended 31 December 2005 do not reflect this proposed dividend. Such dividend, if approved by the shareholders, will be paid by the company on 28 July 2006 to all holder</a:t>
          </a:r>
          <a:r>
            <a:rPr lang="en-US" cap="none" sz="1000" b="0" i="0" u="none" baseline="0">
              <a:latin typeface="Arial"/>
              <a:ea typeface="Arial"/>
              <a:cs typeface="Arial"/>
            </a:rPr>
            <a:t>s o</a:t>
          </a:r>
          <a:r>
            <a:rPr lang="en-US" cap="none" sz="1000" b="0" i="0" u="none" baseline="0">
              <a:latin typeface="Arial"/>
              <a:ea typeface="Arial"/>
              <a:cs typeface="Arial"/>
            </a:rPr>
            <a:t>f ordinary shares where names appeared in the Record of Depositors at the close of business on 6 July 2006 and accounted for in equity as an appropriation of retained profits in the financial year ending 31 December 2006. 
</a:t>
          </a:r>
        </a:p>
      </xdr:txBody>
    </xdr:sp>
    <xdr:clientData/>
  </xdr:twoCellAnchor>
  <xdr:twoCellAnchor>
    <xdr:from>
      <xdr:col>1</xdr:col>
      <xdr:colOff>9525</xdr:colOff>
      <xdr:row>60</xdr:row>
      <xdr:rowOff>9525</xdr:rowOff>
    </xdr:from>
    <xdr:to>
      <xdr:col>6</xdr:col>
      <xdr:colOff>0</xdr:colOff>
      <xdr:row>62</xdr:row>
      <xdr:rowOff>104775</xdr:rowOff>
    </xdr:to>
    <xdr:sp>
      <xdr:nvSpPr>
        <xdr:cNvPr id="18" name="TextBox 51"/>
        <xdr:cNvSpPr txBox="1">
          <a:spLocks noChangeArrowheads="1"/>
        </xdr:cNvSpPr>
      </xdr:nvSpPr>
      <xdr:spPr>
        <a:xfrm>
          <a:off x="285750" y="9401175"/>
          <a:ext cx="6019800" cy="4191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current period's presentation of the Group's financial statements is based on the revised requirement of FRS 101, with the comparatives restated to conform with the current period's presentation.
</a:t>
          </a:r>
        </a:p>
      </xdr:txBody>
    </xdr:sp>
    <xdr:clientData/>
  </xdr:twoCellAnchor>
  <xdr:twoCellAnchor>
    <xdr:from>
      <xdr:col>1</xdr:col>
      <xdr:colOff>0</xdr:colOff>
      <xdr:row>147</xdr:row>
      <xdr:rowOff>9525</xdr:rowOff>
    </xdr:from>
    <xdr:to>
      <xdr:col>6</xdr:col>
      <xdr:colOff>0</xdr:colOff>
      <xdr:row>153</xdr:row>
      <xdr:rowOff>133350</xdr:rowOff>
    </xdr:to>
    <xdr:sp>
      <xdr:nvSpPr>
        <xdr:cNvPr id="19" name="TextBox 52"/>
        <xdr:cNvSpPr txBox="1">
          <a:spLocks noChangeArrowheads="1"/>
        </xdr:cNvSpPr>
      </xdr:nvSpPr>
      <xdr:spPr>
        <a:xfrm>
          <a:off x="276225" y="23536275"/>
          <a:ext cx="6029325" cy="1104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14 April 2006, the Company signed a Joint Venture cum Shareholders’ Agreement with iCare Health Services Pte Ltd to co-operate and collaborate on  health care services via a joint venture company known as Metronic iCares Sdn Bhd (formerly known as Success Knowledge Sdn Bhd)</a:t>
          </a:r>
          <a:r>
            <a:rPr lang="en-US" cap="none" sz="1000" b="0" i="0" u="none" baseline="0">
              <a:latin typeface="Arial"/>
              <a:ea typeface="Arial"/>
              <a:cs typeface="Arial"/>
            </a:rPr>
            <a:t> ("MiCares") </a:t>
          </a:r>
          <a:r>
            <a:rPr lang="en-US" cap="none" sz="1000" b="0" i="0" u="none" baseline="0">
              <a:latin typeface="Arial"/>
              <a:ea typeface="Arial"/>
              <a:cs typeface="Arial"/>
            </a:rPr>
            <a:t>which was incorporated on 20 March 2006. </a:t>
          </a:r>
          <a:r>
            <a:rPr lang="en-US" cap="none" sz="1000" b="0" i="0" u="none" baseline="0">
              <a:latin typeface="Arial"/>
              <a:ea typeface="Arial"/>
              <a:cs typeface="Arial"/>
            </a:rPr>
            <a:t>The Company currently  holds 51% equity interest in MiCares via an acquisition of 1 ordinary shares of RM1 each in MiCares ("MiCares Shares") for a cash consideration of RM1, and a subscription of 50 new MiCares Shares for a cash consideration of RM50. </a:t>
          </a:r>
          <a:r>
            <a:rPr lang="en-US" cap="none" sz="1000" b="0" i="0" u="none" baseline="0">
              <a:latin typeface="Arial"/>
              <a:ea typeface="Arial"/>
              <a:cs typeface="Arial"/>
            </a:rPr>
            <a:t>
</a:t>
          </a:r>
        </a:p>
      </xdr:txBody>
    </xdr:sp>
    <xdr:clientData/>
  </xdr:twoCellAnchor>
  <xdr:twoCellAnchor>
    <xdr:from>
      <xdr:col>1</xdr:col>
      <xdr:colOff>9525</xdr:colOff>
      <xdr:row>20</xdr:row>
      <xdr:rowOff>0</xdr:rowOff>
    </xdr:from>
    <xdr:to>
      <xdr:col>6</xdr:col>
      <xdr:colOff>0</xdr:colOff>
      <xdr:row>23</xdr:row>
      <xdr:rowOff>152400</xdr:rowOff>
    </xdr:to>
    <xdr:sp>
      <xdr:nvSpPr>
        <xdr:cNvPr id="20" name="TextBox 53"/>
        <xdr:cNvSpPr txBox="1">
          <a:spLocks noChangeArrowheads="1"/>
        </xdr:cNvSpPr>
      </xdr:nvSpPr>
      <xdr:spPr>
        <a:xfrm>
          <a:off x="285750" y="3238500"/>
          <a:ext cx="6019800" cy="6381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significant accounting policies adopted in the interim financial statements are consistent with those of the audited financial statements for the year ended 31 December 2005 except for the adoption of the following new/revised Financial Reporting Standards ("FRS") effective for financial period beginning 1 January 2006:
</a:t>
          </a:r>
        </a:p>
      </xdr:txBody>
    </xdr:sp>
    <xdr:clientData/>
  </xdr:twoCellAnchor>
  <xdr:twoCellAnchor>
    <xdr:from>
      <xdr:col>1</xdr:col>
      <xdr:colOff>9525</xdr:colOff>
      <xdr:row>42</xdr:row>
      <xdr:rowOff>0</xdr:rowOff>
    </xdr:from>
    <xdr:to>
      <xdr:col>6</xdr:col>
      <xdr:colOff>0</xdr:colOff>
      <xdr:row>44</xdr:row>
      <xdr:rowOff>123825</xdr:rowOff>
    </xdr:to>
    <xdr:sp>
      <xdr:nvSpPr>
        <xdr:cNvPr id="21" name="TextBox 54"/>
        <xdr:cNvSpPr txBox="1">
          <a:spLocks noChangeArrowheads="1"/>
        </xdr:cNvSpPr>
      </xdr:nvSpPr>
      <xdr:spPr>
        <a:xfrm>
          <a:off x="285750" y="6477000"/>
          <a:ext cx="6019800" cy="4476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adoption of the above FRS does not have significant financial impact on the group for the current quarter under review except for the following: 
</a:t>
          </a:r>
        </a:p>
      </xdr:txBody>
    </xdr:sp>
    <xdr:clientData/>
  </xdr:twoCellAnchor>
  <xdr:twoCellAnchor>
    <xdr:from>
      <xdr:col>1</xdr:col>
      <xdr:colOff>9525</xdr:colOff>
      <xdr:row>73</xdr:row>
      <xdr:rowOff>0</xdr:rowOff>
    </xdr:from>
    <xdr:to>
      <xdr:col>6</xdr:col>
      <xdr:colOff>0</xdr:colOff>
      <xdr:row>82</xdr:row>
      <xdr:rowOff>57150</xdr:rowOff>
    </xdr:to>
    <xdr:sp>
      <xdr:nvSpPr>
        <xdr:cNvPr id="22" name="TextBox 56"/>
        <xdr:cNvSpPr txBox="1">
          <a:spLocks noChangeArrowheads="1"/>
        </xdr:cNvSpPr>
      </xdr:nvSpPr>
      <xdr:spPr>
        <a:xfrm>
          <a:off x="285750" y="11496675"/>
          <a:ext cx="6019800" cy="15144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adoption of this new FRS has resulted in a change in accounting policy for investment properties. Properties held for capital gain or rental purposes are reclassified from property, plant and equipment to investment properties. Investment properties are now stated at fair value, representing open-market value. Gains or losses arising from changes in the fair values of investment properties are recognised in profit or loss in the period in which they arise. Prior to 1 January 2006, i</a:t>
          </a:r>
          <a:r>
            <a:rPr lang="en-US" cap="none" sz="1000" b="0" i="0" u="none" baseline="0">
              <a:latin typeface="Arial"/>
              <a:ea typeface="Arial"/>
              <a:cs typeface="Arial"/>
            </a:rPr>
            <a:t>nvestment</a:t>
          </a:r>
          <a:r>
            <a:rPr lang="en-US" cap="none" sz="1000" b="0" i="0" u="none" baseline="0">
              <a:latin typeface="Arial"/>
              <a:ea typeface="Arial"/>
              <a:cs typeface="Arial"/>
            </a:rPr>
            <a:t> properties were carried at </a:t>
          </a:r>
          <a:r>
            <a:rPr lang="en-US" cap="none" sz="1000" b="0" i="0" u="none" baseline="0">
              <a:latin typeface="Arial"/>
              <a:ea typeface="Arial"/>
              <a:cs typeface="Arial"/>
            </a:rPr>
            <a:t>cost and</a:t>
          </a:r>
          <a:r>
            <a:rPr lang="en-US" cap="none" sz="1000" b="0" i="0" u="none" baseline="0">
              <a:latin typeface="Arial"/>
              <a:ea typeface="Arial"/>
              <a:cs typeface="Arial"/>
            </a:rPr>
            <a:t> depreciated on a straight-line basis over its estimated useful life. In accordance with the transitional provisions of FRS 140, this change in accounting policy is applied prospectively and the comparatives as at 31 December 2005 are not restated. Instead, the changes have been accounted for by restating the following opening balance in the balance sheet as at 1 January 2006:
</a:t>
          </a:r>
        </a:p>
      </xdr:txBody>
    </xdr:sp>
    <xdr:clientData/>
  </xdr:twoCellAnchor>
  <xdr:twoCellAnchor>
    <xdr:from>
      <xdr:col>1</xdr:col>
      <xdr:colOff>9525</xdr:colOff>
      <xdr:row>65</xdr:row>
      <xdr:rowOff>0</xdr:rowOff>
    </xdr:from>
    <xdr:to>
      <xdr:col>6</xdr:col>
      <xdr:colOff>0</xdr:colOff>
      <xdr:row>70</xdr:row>
      <xdr:rowOff>95250</xdr:rowOff>
    </xdr:to>
    <xdr:sp>
      <xdr:nvSpPr>
        <xdr:cNvPr id="23" name="TextBox 57"/>
        <xdr:cNvSpPr txBox="1">
          <a:spLocks noChangeArrowheads="1"/>
        </xdr:cNvSpPr>
      </xdr:nvSpPr>
      <xdr:spPr>
        <a:xfrm>
          <a:off x="285750" y="10201275"/>
          <a:ext cx="6019800" cy="9048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adoption of this new FRS has resulted in a change in accounting policy for certain acquired computer software and licenses whereby computer software and licenses that are not integral part of the related hardware are treated as intangible assets. Such intangible assets are carried at</a:t>
          </a:r>
          <a:r>
            <a:rPr lang="en-US" cap="none" sz="1000" b="0" i="0" u="none" baseline="0">
              <a:latin typeface="Arial"/>
              <a:ea typeface="Arial"/>
              <a:cs typeface="Arial"/>
            </a:rPr>
            <a:t> cost</a:t>
          </a:r>
          <a:r>
            <a:rPr lang="en-US" cap="none" sz="1000" b="0" i="0" u="none" baseline="0">
              <a:latin typeface="Arial"/>
              <a:ea typeface="Arial"/>
              <a:cs typeface="Arial"/>
            </a:rPr>
            <a:t> less accumulated amortisation and any accumulated impairment losses. Amortisation is provided for on a straight-line basis over the estimated useful life of the intangible assets.
</a:t>
          </a:r>
        </a:p>
      </xdr:txBody>
    </xdr:sp>
    <xdr:clientData/>
  </xdr:twoCellAnchor>
  <xdr:twoCellAnchor>
    <xdr:from>
      <xdr:col>1</xdr:col>
      <xdr:colOff>9525</xdr:colOff>
      <xdr:row>47</xdr:row>
      <xdr:rowOff>9525</xdr:rowOff>
    </xdr:from>
    <xdr:to>
      <xdr:col>6</xdr:col>
      <xdr:colOff>0</xdr:colOff>
      <xdr:row>55</xdr:row>
      <xdr:rowOff>0</xdr:rowOff>
    </xdr:to>
    <xdr:sp>
      <xdr:nvSpPr>
        <xdr:cNvPr id="24" name="TextBox 61"/>
        <xdr:cNvSpPr txBox="1">
          <a:spLocks noChangeArrowheads="1"/>
        </xdr:cNvSpPr>
      </xdr:nvSpPr>
      <xdr:spPr>
        <a:xfrm>
          <a:off x="285750" y="7296150"/>
          <a:ext cx="6019800" cy="12858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adoption of FRS 5 requires a non-current asset to be classified as held for sale if its carrying amount will be recovered principally through a sale transaction rather than through continuing use. These assets may be a component of an entity, a disposal group or an individual non-current asset. Non current asset held for sale is measured at the lower of its carrying amount and fair value less costs to sell.
The Group has applied FRS 5 prospectively since 1 January 2006, which has resulted in a change in accounting policy whereby the carrying amount of a building is reclassified from property, plant and equipment to non-current asset held for sale.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6</xdr:col>
      <xdr:colOff>1009650</xdr:colOff>
      <xdr:row>6</xdr:row>
      <xdr:rowOff>66675</xdr:rowOff>
    </xdr:to>
    <xdr:sp>
      <xdr:nvSpPr>
        <xdr:cNvPr id="1" name="TextBox 1"/>
        <xdr:cNvSpPr txBox="1">
          <a:spLocks noChangeArrowheads="1"/>
        </xdr:cNvSpPr>
      </xdr:nvSpPr>
      <xdr:spPr>
        <a:xfrm>
          <a:off x="0" y="657225"/>
          <a:ext cx="6267450" cy="381000"/>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ADDITIONAL INFORMATION PURSUANT TO THE LISTING REQUIREMENTS OF BURSA MALAYSIA SECURITIES BERHAD FOR THE MESDAQ MARKET </a:t>
          </a:r>
        </a:p>
      </xdr:txBody>
    </xdr:sp>
    <xdr:clientData/>
  </xdr:twoCellAnchor>
  <xdr:twoCellAnchor>
    <xdr:from>
      <xdr:col>1</xdr:col>
      <xdr:colOff>9525</xdr:colOff>
      <xdr:row>9</xdr:row>
      <xdr:rowOff>0</xdr:rowOff>
    </xdr:from>
    <xdr:to>
      <xdr:col>7</xdr:col>
      <xdr:colOff>0</xdr:colOff>
      <xdr:row>18</xdr:row>
      <xdr:rowOff>190500</xdr:rowOff>
    </xdr:to>
    <xdr:sp>
      <xdr:nvSpPr>
        <xdr:cNvPr id="2" name="TextBox 2"/>
        <xdr:cNvSpPr txBox="1">
          <a:spLocks noChangeArrowheads="1"/>
        </xdr:cNvSpPr>
      </xdr:nvSpPr>
      <xdr:spPr>
        <a:xfrm>
          <a:off x="285750" y="1457325"/>
          <a:ext cx="5981700" cy="16478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recorded a revenue of RM25,380,416 for the current quarter under review, which is RM4,373,877 or 21% higher than the corresponding figure of RM21,006,539 for the previous financial year, mainly due to higher value of progress claim certificates received for the jobs completed as well as higher maintenance and service income. 
However, the profit before taxation for the current quarter under review of RM2,841,919 is RM257,039 or 8% lower compared with the corresponding figure of RM3,098,958 for the previous financial year, in spite of the increase in revenue and a decrease in operating costs. The decrease in profit before taxation was mainly due to the fact that the jobs completed during the current quarter under review are mostly with lower gross profit margin. 
</a:t>
          </a:r>
        </a:p>
      </xdr:txBody>
    </xdr:sp>
    <xdr:clientData/>
  </xdr:twoCellAnchor>
  <xdr:twoCellAnchor>
    <xdr:from>
      <xdr:col>1</xdr:col>
      <xdr:colOff>9525</xdr:colOff>
      <xdr:row>29</xdr:row>
      <xdr:rowOff>9525</xdr:rowOff>
    </xdr:from>
    <xdr:to>
      <xdr:col>7</xdr:col>
      <xdr:colOff>0</xdr:colOff>
      <xdr:row>33</xdr:row>
      <xdr:rowOff>133350</xdr:rowOff>
    </xdr:to>
    <xdr:sp>
      <xdr:nvSpPr>
        <xdr:cNvPr id="3" name="TextBox 4"/>
        <xdr:cNvSpPr txBox="1">
          <a:spLocks noChangeArrowheads="1"/>
        </xdr:cNvSpPr>
      </xdr:nvSpPr>
      <xdr:spPr>
        <a:xfrm>
          <a:off x="285750" y="4867275"/>
          <a:ext cx="5981700" cy="8096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major projects, such as e-Project Management of Mechanical and Electrical works and e-Project Management of Supply of Medical &amp; Non-Medical Equipment for Hospital Alor Setar are expected to be completed during the 3rd quarter of 2006. The overseas projects in China and India are anticipated to commence and generate revenue for the Group during the current year.
</a:t>
          </a:r>
        </a:p>
      </xdr:txBody>
    </xdr:sp>
    <xdr:clientData/>
  </xdr:twoCellAnchor>
  <xdr:twoCellAnchor>
    <xdr:from>
      <xdr:col>1</xdr:col>
      <xdr:colOff>9525</xdr:colOff>
      <xdr:row>59</xdr:row>
      <xdr:rowOff>0</xdr:rowOff>
    </xdr:from>
    <xdr:to>
      <xdr:col>6</xdr:col>
      <xdr:colOff>1009650</xdr:colOff>
      <xdr:row>60</xdr:row>
      <xdr:rowOff>66675</xdr:rowOff>
    </xdr:to>
    <xdr:sp>
      <xdr:nvSpPr>
        <xdr:cNvPr id="4" name="TextBox 7"/>
        <xdr:cNvSpPr txBox="1">
          <a:spLocks noChangeArrowheads="1"/>
        </xdr:cNvSpPr>
      </xdr:nvSpPr>
      <xdr:spPr>
        <a:xfrm>
          <a:off x="285750" y="9505950"/>
          <a:ext cx="5981700" cy="2286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sale of unquoted investments and properties for the current quarter under review.</a:t>
          </a:r>
        </a:p>
      </xdr:txBody>
    </xdr:sp>
    <xdr:clientData/>
  </xdr:twoCellAnchor>
  <xdr:twoCellAnchor>
    <xdr:from>
      <xdr:col>2</xdr:col>
      <xdr:colOff>9525</xdr:colOff>
      <xdr:row>80</xdr:row>
      <xdr:rowOff>9525</xdr:rowOff>
    </xdr:from>
    <xdr:to>
      <xdr:col>7</xdr:col>
      <xdr:colOff>0</xdr:colOff>
      <xdr:row>93</xdr:row>
      <xdr:rowOff>104775</xdr:rowOff>
    </xdr:to>
    <xdr:sp>
      <xdr:nvSpPr>
        <xdr:cNvPr id="5" name="TextBox 9"/>
        <xdr:cNvSpPr txBox="1">
          <a:spLocks noChangeArrowheads="1"/>
        </xdr:cNvSpPr>
      </xdr:nvSpPr>
      <xdr:spPr>
        <a:xfrm>
          <a:off x="533400" y="12925425"/>
          <a:ext cx="5734050" cy="2200275"/>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(i) Acquisition of a foreign subsidiary</a:t>
          </a:r>
          <a:r>
            <a:rPr lang="en-US" cap="none" sz="1000" b="0" i="0" u="none" baseline="0">
              <a:latin typeface="Arial"/>
              <a:ea typeface="Arial"/>
              <a:cs typeface="Arial"/>
            </a:rPr>
            <a:t>
Pursuant to the Memorandum of Understanding dated 7 March 2003 and the disclosure in the Company's Prospectus dated 30 April 2004, Metronic Engineering Sdn Bhd ("MESB"), a wholly-owned subsidiary of the Company, had, on 13 July 2004, entered into a conditional Acquisition of Shares and Shareholders Agreement ("the Agreement") with Infocon Holdings (S) Pte Ltd (“ISPL”) whereby MESB agreed to purchase 51% of shares in Infocon (Beijing) Environment Control Technology Company Limited (“IBEC”), a subsidiary of ISPL for a cash consideration of USD300,000. Approval from Bank Negara Malaysia under ECM 9 had been obtained on 23 July 2004.
A proposal had been submitted to ISPL proposing variations to certain terms and conditions of the Agreement. As at the date of this announcement, the acquisition is pending finalisation of the terms and conditions of the Agreement. 
</a:t>
          </a:r>
        </a:p>
      </xdr:txBody>
    </xdr:sp>
    <xdr:clientData/>
  </xdr:twoCellAnchor>
  <xdr:twoCellAnchor>
    <xdr:from>
      <xdr:col>0</xdr:col>
      <xdr:colOff>266700</xdr:colOff>
      <xdr:row>157</xdr:row>
      <xdr:rowOff>0</xdr:rowOff>
    </xdr:from>
    <xdr:to>
      <xdr:col>6</xdr:col>
      <xdr:colOff>1009650</xdr:colOff>
      <xdr:row>159</xdr:row>
      <xdr:rowOff>66675</xdr:rowOff>
    </xdr:to>
    <xdr:sp>
      <xdr:nvSpPr>
        <xdr:cNvPr id="6" name="TextBox 10"/>
        <xdr:cNvSpPr txBox="1">
          <a:spLocks noChangeArrowheads="1"/>
        </xdr:cNvSpPr>
      </xdr:nvSpPr>
      <xdr:spPr>
        <a:xfrm>
          <a:off x="266700" y="25098375"/>
          <a:ext cx="6000750" cy="3905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Group had not entered into any contracts involving off balance sheet financial instruments as at the date of this announcement.
</a:t>
          </a:r>
        </a:p>
      </xdr:txBody>
    </xdr:sp>
    <xdr:clientData/>
  </xdr:twoCellAnchor>
  <xdr:twoCellAnchor>
    <xdr:from>
      <xdr:col>1</xdr:col>
      <xdr:colOff>238125</xdr:colOff>
      <xdr:row>165</xdr:row>
      <xdr:rowOff>9525</xdr:rowOff>
    </xdr:from>
    <xdr:to>
      <xdr:col>7</xdr:col>
      <xdr:colOff>0</xdr:colOff>
      <xdr:row>176</xdr:row>
      <xdr:rowOff>38100</xdr:rowOff>
    </xdr:to>
    <xdr:sp>
      <xdr:nvSpPr>
        <xdr:cNvPr id="7" name="TextBox 11"/>
        <xdr:cNvSpPr txBox="1">
          <a:spLocks noChangeArrowheads="1"/>
        </xdr:cNvSpPr>
      </xdr:nvSpPr>
      <xdr:spPr>
        <a:xfrm>
          <a:off x="514350" y="26403300"/>
          <a:ext cx="5753100" cy="18097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MESB had on 26 September 2003 vide Civil Suit No MT3-22-833-2003 made a claim against United Engineers (Malaysia) Bhd ("UEM") for RM939,365.14 being the non-settlement of the third payment for the provision of BAS Control System for Telekom Malaysia Berhad Headquarters Project pursuant to an agreement between MESB and UEM dated 2 May 2002. The Defendant had filed its defence on 16 January 2004. MESB had filed its reply to the defence on 29 January 2004. The suit came up for 1st Pre-Trial Case Management on 1 February 2005. On 17 January 2006, UEM's application to determine the suit by way of a Question of Law had been dismissed by the High Court of Shah Alam. The Judge was not satisfied with the argument of UEM's solicitors and ordered the suit to be heard in Open Court. The next Case Management date has been fixed on 30 August 2006 and a trial date will be fixed then. The Board of Directors of the Company is of the view that prospects for recovery of the said debt is very good.</a:t>
          </a:r>
        </a:p>
      </xdr:txBody>
    </xdr:sp>
    <xdr:clientData/>
  </xdr:twoCellAnchor>
  <xdr:twoCellAnchor>
    <xdr:from>
      <xdr:col>1</xdr:col>
      <xdr:colOff>9525</xdr:colOff>
      <xdr:row>236</xdr:row>
      <xdr:rowOff>9525</xdr:rowOff>
    </xdr:from>
    <xdr:to>
      <xdr:col>6</xdr:col>
      <xdr:colOff>1009650</xdr:colOff>
      <xdr:row>239</xdr:row>
      <xdr:rowOff>0</xdr:rowOff>
    </xdr:to>
    <xdr:sp>
      <xdr:nvSpPr>
        <xdr:cNvPr id="8" name="TextBox 13"/>
        <xdr:cNvSpPr txBox="1">
          <a:spLocks noChangeArrowheads="1"/>
        </xdr:cNvSpPr>
      </xdr:nvSpPr>
      <xdr:spPr>
        <a:xfrm>
          <a:off x="285750" y="37938075"/>
          <a:ext cx="5981700" cy="4762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interim financial statements were authorised for issue by the Board of Directors in accordance with a resolution of the directors on 29 May 2006.</a:t>
          </a:r>
        </a:p>
      </xdr:txBody>
    </xdr:sp>
    <xdr:clientData/>
  </xdr:twoCellAnchor>
  <xdr:twoCellAnchor>
    <xdr:from>
      <xdr:col>1</xdr:col>
      <xdr:colOff>9525</xdr:colOff>
      <xdr:row>54</xdr:row>
      <xdr:rowOff>9525</xdr:rowOff>
    </xdr:from>
    <xdr:to>
      <xdr:col>6</xdr:col>
      <xdr:colOff>1009650</xdr:colOff>
      <xdr:row>56</xdr:row>
      <xdr:rowOff>38100</xdr:rowOff>
    </xdr:to>
    <xdr:sp>
      <xdr:nvSpPr>
        <xdr:cNvPr id="9" name="TextBox 14"/>
        <xdr:cNvSpPr txBox="1">
          <a:spLocks noChangeArrowheads="1"/>
        </xdr:cNvSpPr>
      </xdr:nvSpPr>
      <xdr:spPr>
        <a:xfrm>
          <a:off x="285750" y="8705850"/>
          <a:ext cx="5981700" cy="3524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effective tax rate for the financial year ended 31 March 2006 presented above is higher than the statutory tax rate principally due to certain expenses which are not deductible for tax purposes.</a:t>
          </a:r>
        </a:p>
      </xdr:txBody>
    </xdr:sp>
    <xdr:clientData/>
  </xdr:twoCellAnchor>
  <xdr:twoCellAnchor>
    <xdr:from>
      <xdr:col>1</xdr:col>
      <xdr:colOff>9525</xdr:colOff>
      <xdr:row>129</xdr:row>
      <xdr:rowOff>0</xdr:rowOff>
    </xdr:from>
    <xdr:to>
      <xdr:col>6</xdr:col>
      <xdr:colOff>1009650</xdr:colOff>
      <xdr:row>132</xdr:row>
      <xdr:rowOff>66675</xdr:rowOff>
    </xdr:to>
    <xdr:sp>
      <xdr:nvSpPr>
        <xdr:cNvPr id="10" name="TextBox 15"/>
        <xdr:cNvSpPr txBox="1">
          <a:spLocks noChangeArrowheads="1"/>
        </xdr:cNvSpPr>
      </xdr:nvSpPr>
      <xdr:spPr>
        <a:xfrm>
          <a:off x="285750" y="20850225"/>
          <a:ext cx="5981700" cy="552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As at the date of this announcement, the proceeds arising from the public issue of 71,000,000 new ordinary shares of 10 sen each pursuant to the listing of the Company on the MESDAQ Market of Bursa Securities amounting to RM14.91 million have been utilised as follows:
</a:t>
          </a:r>
        </a:p>
      </xdr:txBody>
    </xdr:sp>
    <xdr:clientData/>
  </xdr:twoCellAnchor>
  <xdr:twoCellAnchor>
    <xdr:from>
      <xdr:col>1</xdr:col>
      <xdr:colOff>9525</xdr:colOff>
      <xdr:row>41</xdr:row>
      <xdr:rowOff>9525</xdr:rowOff>
    </xdr:from>
    <xdr:to>
      <xdr:col>6</xdr:col>
      <xdr:colOff>1009650</xdr:colOff>
      <xdr:row>42</xdr:row>
      <xdr:rowOff>95250</xdr:rowOff>
    </xdr:to>
    <xdr:sp>
      <xdr:nvSpPr>
        <xdr:cNvPr id="11" name="TextBox 16"/>
        <xdr:cNvSpPr txBox="1">
          <a:spLocks noChangeArrowheads="1"/>
        </xdr:cNvSpPr>
      </xdr:nvSpPr>
      <xdr:spPr>
        <a:xfrm>
          <a:off x="285750" y="6905625"/>
          <a:ext cx="5981700" cy="2476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 applicable as no profit forecast was published by the Group. </a:t>
          </a:r>
        </a:p>
      </xdr:txBody>
    </xdr:sp>
    <xdr:clientData/>
  </xdr:twoCellAnchor>
  <xdr:twoCellAnchor>
    <xdr:from>
      <xdr:col>1</xdr:col>
      <xdr:colOff>0</xdr:colOff>
      <xdr:row>97</xdr:row>
      <xdr:rowOff>0</xdr:rowOff>
    </xdr:from>
    <xdr:to>
      <xdr:col>6</xdr:col>
      <xdr:colOff>1009650</xdr:colOff>
      <xdr:row>97</xdr:row>
      <xdr:rowOff>0</xdr:rowOff>
    </xdr:to>
    <xdr:sp>
      <xdr:nvSpPr>
        <xdr:cNvPr id="12" name="TextBox 18"/>
        <xdr:cNvSpPr txBox="1">
          <a:spLocks noChangeArrowheads="1"/>
        </xdr:cNvSpPr>
      </xdr:nvSpPr>
      <xdr:spPr>
        <a:xfrm>
          <a:off x="276225" y="15668625"/>
          <a:ext cx="5991225" cy="0"/>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Incorporation of a foreign subsidiary
</a:t>
          </a:r>
          <a:r>
            <a:rPr lang="en-US" cap="none" sz="1000" b="0" i="0" u="none" baseline="0">
              <a:latin typeface="Arial"/>
              <a:ea typeface="Arial"/>
              <a:cs typeface="Arial"/>
            </a:rPr>
            <a:t>
On 31 January 2005, the Company announced the incorporation of a wholly owned foreign subsidiary, Metronic Microsystem (Beijing) Company Limited on 15 January 2005 in the People's Republic of China (PRC) with a total registered capital of USD1,250,000 via a subscription of 1,250,000 shares of USD1.00 each. Approval from Bank Negara Malaysia under ECM 9 was obtained on 21 February 2005.
As at the date of this report, the Company has yet to remit fund to the PRC for the aforesaid investment. </a:t>
          </a:r>
        </a:p>
      </xdr:txBody>
    </xdr:sp>
    <xdr:clientData/>
  </xdr:twoCellAnchor>
  <xdr:twoCellAnchor>
    <xdr:from>
      <xdr:col>1</xdr:col>
      <xdr:colOff>9525</xdr:colOff>
      <xdr:row>160</xdr:row>
      <xdr:rowOff>0</xdr:rowOff>
    </xdr:from>
    <xdr:to>
      <xdr:col>6</xdr:col>
      <xdr:colOff>1009650</xdr:colOff>
      <xdr:row>160</xdr:row>
      <xdr:rowOff>0</xdr:rowOff>
    </xdr:to>
    <xdr:sp>
      <xdr:nvSpPr>
        <xdr:cNvPr id="13" name="TextBox 19"/>
        <xdr:cNvSpPr txBox="1">
          <a:spLocks noChangeArrowheads="1"/>
        </xdr:cNvSpPr>
      </xdr:nvSpPr>
      <xdr:spPr>
        <a:xfrm>
          <a:off x="285750" y="25584150"/>
          <a:ext cx="59817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are minimal credit and market risks posed by the above off balance sheet financial instrument as the forward foreign exchange contract was entered into with a reputable financial institution. 
The Group uses forward foreign exchange contracts to hedge its exposures to fluctuations in foreign exchange rates with respect to its committed purchases denominated in foreign currencies. The forward foreign exchange contracts are not recognised in the financial statement on inception. The hedged purchases transactions are recorded in the books at the contracted rates. Other exchange gains or losses arising from the contracts are recognised in the income statement upon maturity.</a:t>
          </a:r>
        </a:p>
      </xdr:txBody>
    </xdr:sp>
    <xdr:clientData/>
  </xdr:twoCellAnchor>
  <xdr:twoCellAnchor>
    <xdr:from>
      <xdr:col>1</xdr:col>
      <xdr:colOff>0</xdr:colOff>
      <xdr:row>212</xdr:row>
      <xdr:rowOff>9525</xdr:rowOff>
    </xdr:from>
    <xdr:to>
      <xdr:col>6</xdr:col>
      <xdr:colOff>981075</xdr:colOff>
      <xdr:row>221</xdr:row>
      <xdr:rowOff>47625</xdr:rowOff>
    </xdr:to>
    <xdr:sp>
      <xdr:nvSpPr>
        <xdr:cNvPr id="14" name="TextBox 31"/>
        <xdr:cNvSpPr txBox="1">
          <a:spLocks noChangeArrowheads="1"/>
        </xdr:cNvSpPr>
      </xdr:nvSpPr>
      <xdr:spPr>
        <a:xfrm>
          <a:off x="276225" y="34013775"/>
          <a:ext cx="5962650" cy="15240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 dividend is declared in respect of the quarter under review. </a:t>
          </a:r>
          <a:r>
            <a:rPr lang="en-US" cap="none" sz="1000" b="0" i="0" u="none" baseline="0">
              <a:latin typeface="Arial"/>
              <a:ea typeface="Arial"/>
              <a:cs typeface="Arial"/>
            </a:rPr>
            <a:t>
The Directors have proposed a final dividend in respect of the financial year ended 31 December 2005, of 3% less 28% income tax on 283,540,000 ordinary shares, amounting to RM612,447, subject to shareholders' approval at the forthcoming Annual General Meeting. The financial statements for the financial year ended 31 December 2005 do not reflect this proposed dividend. Such dividend, if approved by the shareholders, will be paid by the company on 28 July 2006 to all holders of ordinary shares where names appeared in the Record of Depositors at the close of business on 6 July 2006 and accounted for in equity as an appropriation of retained profits in the financial year ending 31 December 2006. 
</a:t>
          </a:r>
        </a:p>
      </xdr:txBody>
    </xdr:sp>
    <xdr:clientData/>
  </xdr:twoCellAnchor>
  <xdr:twoCellAnchor>
    <xdr:from>
      <xdr:col>2</xdr:col>
      <xdr:colOff>28575</xdr:colOff>
      <xdr:row>212</xdr:row>
      <xdr:rowOff>0</xdr:rowOff>
    </xdr:from>
    <xdr:to>
      <xdr:col>6</xdr:col>
      <xdr:colOff>1009650</xdr:colOff>
      <xdr:row>212</xdr:row>
      <xdr:rowOff>0</xdr:rowOff>
    </xdr:to>
    <xdr:sp>
      <xdr:nvSpPr>
        <xdr:cNvPr id="15" name="TextBox 32"/>
        <xdr:cNvSpPr txBox="1">
          <a:spLocks noChangeArrowheads="1"/>
        </xdr:cNvSpPr>
      </xdr:nvSpPr>
      <xdr:spPr>
        <a:xfrm>
          <a:off x="552450" y="34004250"/>
          <a:ext cx="57150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 final dividend of 3% less 28% tax, amounting to RM612,447.19 in respect of the financial year ended 31 December 2004, had been approved by shareholders in the Annual General Meeting held on 15 June 2005 and was paid by the Company on 29 July 2005 to all holders of ordinary shares whose names appeared in the Record of Depositors at the close of business on 30 June 2005.
</a:t>
          </a:r>
        </a:p>
      </xdr:txBody>
    </xdr:sp>
    <xdr:clientData/>
  </xdr:twoCellAnchor>
  <xdr:twoCellAnchor>
    <xdr:from>
      <xdr:col>1</xdr:col>
      <xdr:colOff>9525</xdr:colOff>
      <xdr:row>162</xdr:row>
      <xdr:rowOff>0</xdr:rowOff>
    </xdr:from>
    <xdr:to>
      <xdr:col>6</xdr:col>
      <xdr:colOff>1009650</xdr:colOff>
      <xdr:row>164</xdr:row>
      <xdr:rowOff>66675</xdr:rowOff>
    </xdr:to>
    <xdr:sp>
      <xdr:nvSpPr>
        <xdr:cNvPr id="16" name="TextBox 33"/>
        <xdr:cNvSpPr txBox="1">
          <a:spLocks noChangeArrowheads="1"/>
        </xdr:cNvSpPr>
      </xdr:nvSpPr>
      <xdr:spPr>
        <a:xfrm>
          <a:off x="285750" y="25908000"/>
          <a:ext cx="5981700" cy="3905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were no changes in material litigation, including the status of pending material litigation since the last annual balance sheet date of 31 December 2005, except as disclosed below:
</a:t>
          </a:r>
        </a:p>
      </xdr:txBody>
    </xdr:sp>
    <xdr:clientData/>
  </xdr:twoCellAnchor>
  <xdr:twoCellAnchor>
    <xdr:from>
      <xdr:col>2</xdr:col>
      <xdr:colOff>0</xdr:colOff>
      <xdr:row>177</xdr:row>
      <xdr:rowOff>0</xdr:rowOff>
    </xdr:from>
    <xdr:to>
      <xdr:col>6</xdr:col>
      <xdr:colOff>1009650</xdr:colOff>
      <xdr:row>187</xdr:row>
      <xdr:rowOff>0</xdr:rowOff>
    </xdr:to>
    <xdr:sp>
      <xdr:nvSpPr>
        <xdr:cNvPr id="17" name="TextBox 34"/>
        <xdr:cNvSpPr txBox="1">
          <a:spLocks noChangeArrowheads="1"/>
        </xdr:cNvSpPr>
      </xdr:nvSpPr>
      <xdr:spPr>
        <a:xfrm>
          <a:off x="523875" y="28336875"/>
          <a:ext cx="5743575" cy="16192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Further to the letter of demand as disclosed during the quarter ended 31 March 2005, MESB had, through its solicitors served a Section 218 Notice dated 21 June 2005 on Ireka Engineering &amp; Construction Sdn Bhd (“Ireka”) for the outstanding sum of RM1,533,676.74 for the provision of Building Security System – Card Access &amp; Management System ("BSS-CAMS") for the General Office Area and Common Facilities of Government Buildings at Lot 4G3 &amp; 4G4, Precinct 4 (Phase 2) at the Federal Government administrative Centre in Putrajaya. After the discussions between both parties which were carried out on 24 June 2005 and 29 June 2005, Ireka agreed to settle the outstanding sum of RM2,528,777.39 for the provision of both BSS-CAMS and Building Control System ("BCS") by issuing MESB nine (9) post dated cheques each over a period of nine (9) months. As at the date of this announcement, all the nine (9) post dated cheques have been cleared.</a:t>
          </a:r>
        </a:p>
      </xdr:txBody>
    </xdr:sp>
    <xdr:clientData/>
  </xdr:twoCellAnchor>
  <xdr:twoCellAnchor>
    <xdr:from>
      <xdr:col>0</xdr:col>
      <xdr:colOff>257175</xdr:colOff>
      <xdr:row>76</xdr:row>
      <xdr:rowOff>142875</xdr:rowOff>
    </xdr:from>
    <xdr:to>
      <xdr:col>6</xdr:col>
      <xdr:colOff>1009650</xdr:colOff>
      <xdr:row>79</xdr:row>
      <xdr:rowOff>95250</xdr:rowOff>
    </xdr:to>
    <xdr:sp>
      <xdr:nvSpPr>
        <xdr:cNvPr id="18" name="TextBox 43"/>
        <xdr:cNvSpPr txBox="1">
          <a:spLocks noChangeArrowheads="1"/>
        </xdr:cNvSpPr>
      </xdr:nvSpPr>
      <xdr:spPr>
        <a:xfrm>
          <a:off x="257175" y="12411075"/>
          <a:ext cx="6010275" cy="4381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following are the corporate proposals announced but not completed as at the date of this announcement: 
</a:t>
          </a:r>
        </a:p>
      </xdr:txBody>
    </xdr:sp>
    <xdr:clientData/>
  </xdr:twoCellAnchor>
  <xdr:twoCellAnchor>
    <xdr:from>
      <xdr:col>2</xdr:col>
      <xdr:colOff>9525</xdr:colOff>
      <xdr:row>96</xdr:row>
      <xdr:rowOff>19050</xdr:rowOff>
    </xdr:from>
    <xdr:to>
      <xdr:col>6</xdr:col>
      <xdr:colOff>1009650</xdr:colOff>
      <xdr:row>110</xdr:row>
      <xdr:rowOff>66675</xdr:rowOff>
    </xdr:to>
    <xdr:sp>
      <xdr:nvSpPr>
        <xdr:cNvPr id="19" name="TextBox 44"/>
        <xdr:cNvSpPr txBox="1">
          <a:spLocks noChangeArrowheads="1"/>
        </xdr:cNvSpPr>
      </xdr:nvSpPr>
      <xdr:spPr>
        <a:xfrm>
          <a:off x="533400" y="15525750"/>
          <a:ext cx="5734050" cy="23145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14 April 2006, the Company announced that it has, on even date, written to the shareholders of Ariantec Sdn Bhd ("ASB") to confirm its interest to acquire 200,000 ordinary shares of RM1.00 each in ASB representing 40% of the existing issued and paid -up share capital of ASB from the current shareholders ("Vendor")("the Offer")("Proposed Acquisition of ASB"). The Vendors have on even date accepted the Offer. The principal business activity of ASB is the provision of turnkey solutions on network infrastructure and security management.
As at the date of this announcement, the acquisition is pending the following: (i) completion of financial and legal due diligence on ASB to the Company's satisfaction and, in the event that the Company does not wish to proceed with the Proposed Acquisition of ASB after or during the due diligence process, the Company has the absolute right not to provide any reason for its dissatisfaction; (ii) terms and conditions of the sale and purchase agreement for the proposed acquisition of ASB being mutually agreed by and between the Vendors and the Company; and (iii) final approval of the Board of Directors of  the Company and ASB respectively. </a:t>
          </a:r>
        </a:p>
      </xdr:txBody>
    </xdr:sp>
    <xdr:clientData/>
  </xdr:twoCellAnchor>
  <xdr:twoCellAnchor>
    <xdr:from>
      <xdr:col>2</xdr:col>
      <xdr:colOff>9525</xdr:colOff>
      <xdr:row>117</xdr:row>
      <xdr:rowOff>19050</xdr:rowOff>
    </xdr:from>
    <xdr:to>
      <xdr:col>6</xdr:col>
      <xdr:colOff>1009650</xdr:colOff>
      <xdr:row>126</xdr:row>
      <xdr:rowOff>47625</xdr:rowOff>
    </xdr:to>
    <xdr:sp>
      <xdr:nvSpPr>
        <xdr:cNvPr id="20" name="TextBox 45"/>
        <xdr:cNvSpPr txBox="1">
          <a:spLocks noChangeArrowheads="1"/>
        </xdr:cNvSpPr>
      </xdr:nvSpPr>
      <xdr:spPr>
        <a:xfrm>
          <a:off x="533400" y="18926175"/>
          <a:ext cx="5734050" cy="1485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18 May 2006, the Company announced that it has, on 17 May 2005, entered into a binding Heads of Agreement with FEELingK Co., Ltd ("FEELingK") to set up a joint venture company, to be named as FEELingK Malaysia Sdn Bhd ("the JVC") with the primary objective of deploying Card Notification Solution, Bulk Short Message Services, Voice SMS and the related consultancy, implementation and operations in Malaysia, Pakistan, India, United Arab Emirates, Saudi Arabia, Qatar, Australia, New Zealand and any other countries to be mutually agreed by the Company and FEELingK. FEELingK is principally involved in the provision of mobile internet solutions. 
As at the date of this announcement, the JVC is in the midst of being set up.</a:t>
          </a:r>
        </a:p>
      </xdr:txBody>
    </xdr:sp>
    <xdr:clientData/>
  </xdr:twoCellAnchor>
  <xdr:twoCellAnchor>
    <xdr:from>
      <xdr:col>2</xdr:col>
      <xdr:colOff>0</xdr:colOff>
      <xdr:row>188</xdr:row>
      <xdr:rowOff>0</xdr:rowOff>
    </xdr:from>
    <xdr:to>
      <xdr:col>7</xdr:col>
      <xdr:colOff>0</xdr:colOff>
      <xdr:row>209</xdr:row>
      <xdr:rowOff>142875</xdr:rowOff>
    </xdr:to>
    <xdr:sp>
      <xdr:nvSpPr>
        <xdr:cNvPr id="21" name="TextBox 46"/>
        <xdr:cNvSpPr txBox="1">
          <a:spLocks noChangeArrowheads="1"/>
        </xdr:cNvSpPr>
      </xdr:nvSpPr>
      <xdr:spPr>
        <a:xfrm>
          <a:off x="523875" y="30118050"/>
          <a:ext cx="5743575" cy="35433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Lee Bee Leng &amp; two (2) others vs (1) MESB and (2) University Teknologi Petronas. On 15 November 2005, MESB, being the first (1st) defendant was served with a Writ of Summons dated 24 October 2005 by Lee Bee Leng &amp; two (2) others (“Plaintiffs”) claiming for among others general damages amounting to RM500,000.00 or to be taxed  by the court (“Negligence Claim”) and special damages amounting to RM403,550.00 (“Dependency Claim”) due to the death of the 1st Plaintiff’s husband and 2nd &amp; 3rd Plaintiff’s father. The maximum exposure to liabilities of MESB and University Teknologi Petronas is therefore estimated at RM903,550.00. The Plaintiffs claimed that the death was caused by the alleged negligence of MESB and University Teknologi Petronas. A Statement of Defence was filed with the High Court of Malaysia in Ipoh on 11 January 2006 by MESB’s solicitors, Messrs. Liow &amp; Co. A reply to the Statement of Defence was dated 10 February 2006. On 8 May 2006, MESB’s solicitors received via fax from the Plaintiffs’ solicitors an application for abridgement of time to file  suit on the Dependency Claim. The Hearing date is fixed on 26  May 2006. MESB’s solicitors are of the view that MESB may be able to resist the Dependency Claim successfully by virtue of the fact that the claim is beyond the legitimate timeframe, which is three (3) years (“Defence of Limitation”). However, for the Negligence Claim, (or if the Defence of Limitation is unsuccessful on the Dependency Claim), the success of MESB’s defence against the Plaintiffs’ claim would very much depend on the availability and strength of the witnesses’ testimonies and importantly whether the Plaintiffs would be able to discharge their burden of prove on the balance of probabilities. MESB’s handicap may be the issue of locating relevant witnesses. However, if MESB is able to locate witness(es) for the trial who is able to contradict the Plaintiffs or give a credible version of the events, MESB may have a arguable case against the Plaintiffs. In any event MESB has instructed Liow &amp; Co. to vigorously defend this matter.          
</a:t>
          </a:r>
        </a:p>
      </xdr:txBody>
    </xdr:sp>
    <xdr:clientData/>
  </xdr:twoCellAnchor>
  <xdr:twoCellAnchor>
    <xdr:from>
      <xdr:col>1</xdr:col>
      <xdr:colOff>9525</xdr:colOff>
      <xdr:row>21</xdr:row>
      <xdr:rowOff>161925</xdr:rowOff>
    </xdr:from>
    <xdr:to>
      <xdr:col>7</xdr:col>
      <xdr:colOff>0</xdr:colOff>
      <xdr:row>26</xdr:row>
      <xdr:rowOff>66675</xdr:rowOff>
    </xdr:to>
    <xdr:sp>
      <xdr:nvSpPr>
        <xdr:cNvPr id="22" name="TextBox 47"/>
        <xdr:cNvSpPr txBox="1">
          <a:spLocks noChangeArrowheads="1"/>
        </xdr:cNvSpPr>
      </xdr:nvSpPr>
      <xdr:spPr>
        <a:xfrm>
          <a:off x="285750" y="3686175"/>
          <a:ext cx="5981700" cy="7429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profit before tax for the current quarter ended 31 March 2006 of RM2,841,919 represents a drop of RM2,128,334 or 43% from the</a:t>
          </a:r>
          <a:r>
            <a:rPr lang="en-US" cap="none" sz="1000" b="0" i="0" u="none" baseline="0">
              <a:solidFill>
                <a:srgbClr val="FF0000"/>
              </a:solidFill>
              <a:latin typeface="Arial"/>
              <a:ea typeface="Arial"/>
              <a:cs typeface="Arial"/>
            </a:rPr>
            <a:t> </a:t>
          </a:r>
          <a:r>
            <a:rPr lang="en-US" cap="none" sz="1000" b="0" i="0" u="none" baseline="0">
              <a:latin typeface="Arial"/>
              <a:ea typeface="Arial"/>
              <a:cs typeface="Arial"/>
            </a:rPr>
            <a:t>preceding quarter ended 31 December 2005 of RM4,970,253. This is in line with the lower revenue recorded during the current quarter under review and the fact that most of the jobs completed are with lower profit margins as compared to the preceding quarter.  
</a:t>
          </a:r>
        </a:p>
      </xdr:txBody>
    </xdr:sp>
    <xdr:clientData/>
  </xdr:twoCellAnchor>
  <xdr:twoCellAnchor>
    <xdr:from>
      <xdr:col>1</xdr:col>
      <xdr:colOff>9525</xdr:colOff>
      <xdr:row>34</xdr:row>
      <xdr:rowOff>9525</xdr:rowOff>
    </xdr:from>
    <xdr:to>
      <xdr:col>7</xdr:col>
      <xdr:colOff>0</xdr:colOff>
      <xdr:row>38</xdr:row>
      <xdr:rowOff>133350</xdr:rowOff>
    </xdr:to>
    <xdr:sp>
      <xdr:nvSpPr>
        <xdr:cNvPr id="23" name="TextBox 48"/>
        <xdr:cNvSpPr txBox="1">
          <a:spLocks noChangeArrowheads="1"/>
        </xdr:cNvSpPr>
      </xdr:nvSpPr>
      <xdr:spPr>
        <a:xfrm>
          <a:off x="285750" y="5724525"/>
          <a:ext cx="5981700" cy="8096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will continue embarking on its geographical expansion and product diversification strategies and improvement of operational efficiency. Barring any unforeseen circumstances, the Directors are of the opinion that the Group should be able to maintain its performance in accordance to expectations for the remaining quarters of the financial year ending 31 December 2006.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0:H18"/>
  <sheetViews>
    <sheetView workbookViewId="0" topLeftCell="A15">
      <selection activeCell="A1" sqref="A1"/>
    </sheetView>
  </sheetViews>
  <sheetFormatPr defaultColWidth="9.140625" defaultRowHeight="12.75"/>
  <cols>
    <col min="1" max="1" width="9.28125" style="0" bestFit="1" customWidth="1"/>
  </cols>
  <sheetData>
    <row r="10" spans="2:8" ht="23.25">
      <c r="B10" s="122" t="s">
        <v>104</v>
      </c>
      <c r="C10" s="122"/>
      <c r="D10" s="122"/>
      <c r="E10" s="122"/>
      <c r="F10" s="122"/>
      <c r="G10" s="122"/>
      <c r="H10" s="122"/>
    </row>
    <row r="11" spans="2:8" ht="15" customHeight="1">
      <c r="B11" s="123" t="s">
        <v>105</v>
      </c>
      <c r="C11" s="123"/>
      <c r="D11" s="123"/>
      <c r="E11" s="123"/>
      <c r="F11" s="123"/>
      <c r="G11" s="123"/>
      <c r="H11" s="123"/>
    </row>
    <row r="12" spans="2:8" ht="15" customHeight="1">
      <c r="B12" s="123" t="s">
        <v>106</v>
      </c>
      <c r="C12" s="123"/>
      <c r="D12" s="123"/>
      <c r="E12" s="123"/>
      <c r="F12" s="123"/>
      <c r="G12" s="123"/>
      <c r="H12" s="123"/>
    </row>
    <row r="13" ht="20.25">
      <c r="B13" s="59"/>
    </row>
    <row r="14" spans="2:8" s="60" customFormat="1" ht="18">
      <c r="B14" s="120" t="s">
        <v>108</v>
      </c>
      <c r="C14" s="120"/>
      <c r="D14" s="120"/>
      <c r="E14" s="120"/>
      <c r="F14" s="120"/>
      <c r="G14" s="120"/>
      <c r="H14" s="120"/>
    </row>
    <row r="15" s="60" customFormat="1" ht="18">
      <c r="B15" s="61"/>
    </row>
    <row r="16" spans="2:8" s="60" customFormat="1" ht="18">
      <c r="B16" s="120" t="s">
        <v>133</v>
      </c>
      <c r="C16" s="120"/>
      <c r="D16" s="120"/>
      <c r="E16" s="120"/>
      <c r="F16" s="120"/>
      <c r="G16" s="120"/>
      <c r="H16" s="120"/>
    </row>
    <row r="17" s="60" customFormat="1" ht="18">
      <c r="B17" s="61"/>
    </row>
    <row r="18" spans="2:8" s="60" customFormat="1" ht="18">
      <c r="B18" s="121" t="s">
        <v>174</v>
      </c>
      <c r="C18" s="121"/>
      <c r="D18" s="121"/>
      <c r="E18" s="121"/>
      <c r="F18" s="121"/>
      <c r="G18" s="121"/>
      <c r="H18" s="121"/>
    </row>
  </sheetData>
  <mergeCells count="6">
    <mergeCell ref="B16:H16"/>
    <mergeCell ref="B18:H18"/>
    <mergeCell ref="B10:H10"/>
    <mergeCell ref="B11:H11"/>
    <mergeCell ref="B12:H12"/>
    <mergeCell ref="B14:H14"/>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J53"/>
  <sheetViews>
    <sheetView zoomScaleSheetLayoutView="100" workbookViewId="0" topLeftCell="A11">
      <selection activeCell="H33" sqref="H33"/>
    </sheetView>
  </sheetViews>
  <sheetFormatPr defaultColWidth="9.140625" defaultRowHeight="12.75"/>
  <cols>
    <col min="1" max="1" width="10.28125" style="2" customWidth="1"/>
    <col min="2" max="2" width="21.28125" style="2" customWidth="1"/>
    <col min="3" max="3" width="7.00390625" style="36" customWidth="1"/>
    <col min="4" max="5" width="13.421875" style="3" customWidth="1"/>
    <col min="6" max="6" width="1.57421875" style="3" customWidth="1"/>
    <col min="7" max="8" width="13.421875" style="3" customWidth="1"/>
    <col min="9" max="9" width="11.421875" style="2" customWidth="1"/>
    <col min="10" max="16384" width="9.140625" style="2" customWidth="1"/>
  </cols>
  <sheetData>
    <row r="1" ht="12.75">
      <c r="A1" s="1" t="s">
        <v>0</v>
      </c>
    </row>
    <row r="2" ht="12.75">
      <c r="A2" s="2" t="s">
        <v>1</v>
      </c>
    </row>
    <row r="4" spans="1:8" s="1" customFormat="1" ht="12.75">
      <c r="A4" s="1" t="s">
        <v>242</v>
      </c>
      <c r="C4" s="54"/>
      <c r="D4" s="4"/>
      <c r="E4" s="4"/>
      <c r="F4" s="4"/>
      <c r="G4" s="4"/>
      <c r="H4" s="4"/>
    </row>
    <row r="5" spans="1:8" s="1" customFormat="1" ht="12.75">
      <c r="A5" s="1" t="s">
        <v>175</v>
      </c>
      <c r="C5" s="54"/>
      <c r="D5" s="4"/>
      <c r="E5" s="4"/>
      <c r="F5" s="4"/>
      <c r="G5" s="4"/>
      <c r="H5" s="4"/>
    </row>
    <row r="6" spans="1:5" ht="12.75">
      <c r="A6" s="2" t="s">
        <v>2</v>
      </c>
      <c r="E6" s="92"/>
    </row>
    <row r="8" spans="4:8" ht="12.75">
      <c r="D8" s="124" t="s">
        <v>151</v>
      </c>
      <c r="E8" s="124"/>
      <c r="F8" s="5"/>
      <c r="G8" s="124" t="s">
        <v>138</v>
      </c>
      <c r="H8" s="124"/>
    </row>
    <row r="9" spans="3:8" ht="12.75">
      <c r="C9" s="36" t="s">
        <v>63</v>
      </c>
      <c r="D9" s="5" t="s">
        <v>176</v>
      </c>
      <c r="E9" s="5" t="s">
        <v>177</v>
      </c>
      <c r="F9" s="5"/>
      <c r="G9" s="5" t="s">
        <v>176</v>
      </c>
      <c r="H9" s="5" t="s">
        <v>177</v>
      </c>
    </row>
    <row r="10" spans="4:8" ht="12.75">
      <c r="D10" s="5"/>
      <c r="E10" s="5"/>
      <c r="F10" s="5"/>
      <c r="G10" s="72"/>
      <c r="H10" s="5"/>
    </row>
    <row r="11" spans="4:8" ht="12.75">
      <c r="D11" s="5" t="s">
        <v>29</v>
      </c>
      <c r="E11" s="5" t="s">
        <v>29</v>
      </c>
      <c r="F11" s="5"/>
      <c r="G11" s="5" t="s">
        <v>29</v>
      </c>
      <c r="H11" s="5" t="s">
        <v>29</v>
      </c>
    </row>
    <row r="12" spans="4:8" ht="12.75">
      <c r="D12" s="5"/>
      <c r="E12" s="5"/>
      <c r="F12" s="5"/>
      <c r="G12" s="5"/>
      <c r="H12" s="5"/>
    </row>
    <row r="13" spans="1:10" ht="12.75">
      <c r="A13" s="2" t="s">
        <v>3</v>
      </c>
      <c r="D13" s="3">
        <v>25380416</v>
      </c>
      <c r="E13" s="3">
        <v>21006539</v>
      </c>
      <c r="G13" s="3">
        <f>D13</f>
        <v>25380416</v>
      </c>
      <c r="H13" s="3">
        <v>21006539</v>
      </c>
      <c r="I13" s="107"/>
      <c r="J13" s="108"/>
    </row>
    <row r="15" spans="1:8" ht="12.75">
      <c r="A15" s="2" t="s">
        <v>4</v>
      </c>
      <c r="D15" s="6">
        <v>-20336295</v>
      </c>
      <c r="E15" s="6">
        <v>-14813621</v>
      </c>
      <c r="G15" s="6">
        <f>D15</f>
        <v>-20336295</v>
      </c>
      <c r="H15" s="6">
        <v>-14813621</v>
      </c>
    </row>
    <row r="17" spans="1:8" ht="12.75">
      <c r="A17" s="2" t="s">
        <v>5</v>
      </c>
      <c r="D17" s="3">
        <f>SUM(D13:D15)</f>
        <v>5044121</v>
      </c>
      <c r="E17" s="3">
        <f>SUM(E13:E15)</f>
        <v>6192918</v>
      </c>
      <c r="G17" s="3">
        <f>SUM(G13:G15)</f>
        <v>5044121</v>
      </c>
      <c r="H17" s="3">
        <f>SUM(H13:H15)</f>
        <v>6192918</v>
      </c>
    </row>
    <row r="19" spans="1:8" ht="12.75">
      <c r="A19" s="2" t="s">
        <v>6</v>
      </c>
      <c r="D19" s="3">
        <v>52950</v>
      </c>
      <c r="E19" s="3">
        <v>52400</v>
      </c>
      <c r="G19" s="3">
        <f>D19</f>
        <v>52950</v>
      </c>
      <c r="H19" s="3">
        <v>52400</v>
      </c>
    </row>
    <row r="20" spans="4:8" ht="12.75">
      <c r="D20" s="11"/>
      <c r="E20" s="11"/>
      <c r="F20" s="11"/>
      <c r="G20" s="11"/>
      <c r="H20" s="11"/>
    </row>
    <row r="21" spans="1:8" ht="12.75">
      <c r="A21" s="2" t="s">
        <v>178</v>
      </c>
      <c r="D21" s="11">
        <v>-517396</v>
      </c>
      <c r="E21" s="11">
        <v>-300383</v>
      </c>
      <c r="F21" s="11"/>
      <c r="G21" s="11">
        <f>D21</f>
        <v>-517396</v>
      </c>
      <c r="H21" s="11">
        <v>-300383</v>
      </c>
    </row>
    <row r="22" spans="4:8" ht="12.75">
      <c r="D22" s="11"/>
      <c r="E22" s="11"/>
      <c r="F22" s="11"/>
      <c r="G22" s="11"/>
      <c r="H22" s="11"/>
    </row>
    <row r="23" spans="1:8" ht="12.75">
      <c r="A23" s="2" t="s">
        <v>10</v>
      </c>
      <c r="D23" s="11">
        <v>-1726646</v>
      </c>
      <c r="E23" s="11">
        <v>-2898354</v>
      </c>
      <c r="F23" s="11"/>
      <c r="G23" s="11">
        <f>D23</f>
        <v>-1726646</v>
      </c>
      <c r="H23" s="11">
        <v>-2898354</v>
      </c>
    </row>
    <row r="24" spans="4:8" ht="12.75">
      <c r="D24" s="11"/>
      <c r="E24" s="11"/>
      <c r="F24" s="11"/>
      <c r="G24" s="11"/>
      <c r="H24" s="11"/>
    </row>
    <row r="25" spans="1:8" ht="12.75">
      <c r="A25" s="2" t="s">
        <v>55</v>
      </c>
      <c r="D25" s="3">
        <v>-27275</v>
      </c>
      <c r="E25" s="3">
        <v>-3836</v>
      </c>
      <c r="G25" s="3">
        <f>D25</f>
        <v>-27275</v>
      </c>
      <c r="H25" s="3">
        <v>-3836</v>
      </c>
    </row>
    <row r="26" spans="4:7" ht="12.75">
      <c r="D26" s="11"/>
      <c r="F26" s="11"/>
      <c r="G26" s="11"/>
    </row>
    <row r="27" spans="1:8" ht="12.75">
      <c r="A27" s="2" t="s">
        <v>7</v>
      </c>
      <c r="D27" s="6">
        <v>16165</v>
      </c>
      <c r="E27" s="6">
        <v>56213</v>
      </c>
      <c r="F27" s="11"/>
      <c r="G27" s="6">
        <f>D27</f>
        <v>16165</v>
      </c>
      <c r="H27" s="6">
        <v>56213</v>
      </c>
    </row>
    <row r="28" spans="4:8" ht="12.75">
      <c r="D28" s="11"/>
      <c r="E28" s="11"/>
      <c r="F28" s="11"/>
      <c r="G28" s="11"/>
      <c r="H28" s="11"/>
    </row>
    <row r="29" spans="1:10" ht="12.75">
      <c r="A29" s="2" t="s">
        <v>179</v>
      </c>
      <c r="D29" s="3">
        <f>SUM(D17:D27)</f>
        <v>2841919</v>
      </c>
      <c r="E29" s="3">
        <f>SUM(E17:E27)</f>
        <v>3098958</v>
      </c>
      <c r="F29" s="3">
        <f>SUM(F17:F27)</f>
        <v>0</v>
      </c>
      <c r="G29" s="3">
        <f>SUM(G17:G27)</f>
        <v>2841919</v>
      </c>
      <c r="H29" s="3">
        <f>SUM(H17:H27)</f>
        <v>3098958</v>
      </c>
      <c r="I29" s="107"/>
      <c r="J29" s="108"/>
    </row>
    <row r="31" spans="1:8" ht="12.75">
      <c r="A31" s="2" t="s">
        <v>8</v>
      </c>
      <c r="C31" s="36">
        <v>21</v>
      </c>
      <c r="D31" s="6">
        <v>-882611</v>
      </c>
      <c r="E31" s="6">
        <v>-1009200</v>
      </c>
      <c r="G31" s="6">
        <f>D31</f>
        <v>-882611</v>
      </c>
      <c r="H31" s="6">
        <v>-1009200</v>
      </c>
    </row>
    <row r="33" spans="1:8" ht="13.5" thickBot="1">
      <c r="A33" s="2" t="s">
        <v>146</v>
      </c>
      <c r="D33" s="7">
        <f>SUM(D29:D32)</f>
        <v>1959308</v>
      </c>
      <c r="E33" s="7">
        <f>SUM(E29:E32)</f>
        <v>2089758</v>
      </c>
      <c r="F33" s="11">
        <f>SUM(F29:F32)</f>
        <v>0</v>
      </c>
      <c r="G33" s="7">
        <f>SUM(G29:G32)</f>
        <v>1959308</v>
      </c>
      <c r="H33" s="7">
        <f>SUM(H29:H32)</f>
        <v>2089758</v>
      </c>
    </row>
    <row r="34" spans="4:8" ht="13.5" thickTop="1">
      <c r="D34" s="11"/>
      <c r="E34" s="11"/>
      <c r="F34" s="11"/>
      <c r="G34" s="11"/>
      <c r="H34" s="11"/>
    </row>
    <row r="35" ht="12.75" hidden="1"/>
    <row r="36" spans="1:7" ht="12.75" hidden="1">
      <c r="A36" s="33" t="s">
        <v>54</v>
      </c>
      <c r="D36" s="3">
        <v>283540000</v>
      </c>
      <c r="G36" s="3">
        <v>283540000</v>
      </c>
    </row>
    <row r="37" ht="12.75">
      <c r="A37" s="33"/>
    </row>
    <row r="38" spans="1:8" ht="12.75">
      <c r="A38" s="2" t="s">
        <v>11</v>
      </c>
      <c r="D38" s="95"/>
      <c r="G38" s="5"/>
      <c r="H38" s="5"/>
    </row>
    <row r="39" spans="2:8" ht="12.75">
      <c r="B39" s="2" t="s">
        <v>64</v>
      </c>
      <c r="D39" s="95">
        <f>D33/D36*100</f>
        <v>0.6910164350708895</v>
      </c>
      <c r="E39" s="100">
        <v>0.74</v>
      </c>
      <c r="G39" s="93">
        <f>G33/G36*100</f>
        <v>0.6910164350708895</v>
      </c>
      <c r="H39" s="100">
        <v>0.74</v>
      </c>
    </row>
    <row r="40" spans="2:8" ht="12.75">
      <c r="B40" s="2" t="s">
        <v>65</v>
      </c>
      <c r="D40" s="95">
        <f>D39</f>
        <v>0.6910164350708895</v>
      </c>
      <c r="E40" s="100">
        <v>0.74</v>
      </c>
      <c r="G40" s="93">
        <f>G39</f>
        <v>0.6910164350708895</v>
      </c>
      <c r="H40" s="100">
        <v>0.74</v>
      </c>
    </row>
    <row r="41" spans="2:8" ht="12.75">
      <c r="B41" s="25"/>
      <c r="C41" s="46"/>
      <c r="D41" s="11"/>
      <c r="E41" s="11"/>
      <c r="G41" s="5"/>
      <c r="H41" s="5"/>
    </row>
    <row r="42" ht="12.75">
      <c r="G42" s="5"/>
    </row>
    <row r="43" ht="12.75">
      <c r="G43" s="5"/>
    </row>
    <row r="44" ht="12.75">
      <c r="G44" s="5"/>
    </row>
    <row r="45" ht="12.75">
      <c r="G45" s="5"/>
    </row>
    <row r="46" ht="12.75">
      <c r="G46" s="5"/>
    </row>
    <row r="47" ht="12.75">
      <c r="G47" s="5"/>
    </row>
    <row r="48" ht="12.75">
      <c r="G48" s="5"/>
    </row>
    <row r="49" ht="12.75">
      <c r="G49" s="5"/>
    </row>
    <row r="50" ht="12.75">
      <c r="G50" s="5"/>
    </row>
    <row r="51" ht="12.75">
      <c r="G51" s="5"/>
    </row>
    <row r="52" ht="12.75">
      <c r="G52" s="5"/>
    </row>
    <row r="53" ht="12.75">
      <c r="G53" s="5"/>
    </row>
  </sheetData>
  <mergeCells count="2">
    <mergeCell ref="G8:H8"/>
    <mergeCell ref="D8:E8"/>
  </mergeCells>
  <printOptions/>
  <pageMargins left="0.5905511811023623" right="0.3937007874015748" top="1.1655511811023622" bottom="0.3937007874015748"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G53"/>
  <sheetViews>
    <sheetView view="pageBreakPreview" zoomScaleSheetLayoutView="100" workbookViewId="0" topLeftCell="A42">
      <selection activeCell="F46" sqref="F46"/>
    </sheetView>
  </sheetViews>
  <sheetFormatPr defaultColWidth="9.140625" defaultRowHeight="12.75"/>
  <cols>
    <col min="1" max="1" width="9.140625" style="2" customWidth="1"/>
    <col min="2" max="2" width="44.421875" style="2" customWidth="1"/>
    <col min="3" max="3" width="9.421875" style="36" customWidth="1"/>
    <col min="4" max="4" width="9.28125" style="3" hidden="1" customWidth="1"/>
    <col min="5" max="5" width="15.421875" style="3" hidden="1" customWidth="1"/>
    <col min="6" max="6" width="16.28125" style="3" customWidth="1"/>
    <col min="7" max="7" width="15.140625" style="2" customWidth="1"/>
    <col min="8" max="16384" width="9.140625" style="2" customWidth="1"/>
  </cols>
  <sheetData>
    <row r="1" ht="12.75">
      <c r="A1" s="1" t="s">
        <v>0</v>
      </c>
    </row>
    <row r="2" ht="12.75">
      <c r="A2" s="2" t="s">
        <v>1</v>
      </c>
    </row>
    <row r="4" spans="1:6" s="1" customFormat="1" ht="12.75">
      <c r="A4" s="1" t="s">
        <v>12</v>
      </c>
      <c r="C4" s="54"/>
      <c r="D4" s="4"/>
      <c r="E4" s="4"/>
      <c r="F4" s="4"/>
    </row>
    <row r="5" spans="1:6" s="1" customFormat="1" ht="12.75">
      <c r="A5" s="1" t="s">
        <v>180</v>
      </c>
      <c r="C5" s="54"/>
      <c r="D5" s="4"/>
      <c r="E5" s="4"/>
      <c r="F5" s="4"/>
    </row>
    <row r="6" spans="1:7" s="1" customFormat="1" ht="12.75">
      <c r="A6" s="2" t="s">
        <v>2</v>
      </c>
      <c r="C6" s="54"/>
      <c r="D6" s="4"/>
      <c r="E6" s="4"/>
      <c r="F6" s="75"/>
      <c r="G6" s="54"/>
    </row>
    <row r="7" spans="4:7" ht="12.75">
      <c r="D7" s="5" t="s">
        <v>68</v>
      </c>
      <c r="E7" s="5" t="s">
        <v>68</v>
      </c>
      <c r="F7" s="5"/>
      <c r="G7" s="36" t="s">
        <v>152</v>
      </c>
    </row>
    <row r="8" spans="4:7" ht="12.75">
      <c r="D8" s="5" t="s">
        <v>66</v>
      </c>
      <c r="E8" s="5" t="s">
        <v>66</v>
      </c>
      <c r="F8" s="5" t="s">
        <v>66</v>
      </c>
      <c r="G8" s="36" t="s">
        <v>67</v>
      </c>
    </row>
    <row r="9" spans="3:7" ht="12.75">
      <c r="C9" s="36" t="s">
        <v>63</v>
      </c>
      <c r="D9" s="5" t="s">
        <v>113</v>
      </c>
      <c r="E9" s="5" t="s">
        <v>139</v>
      </c>
      <c r="F9" s="5" t="s">
        <v>176</v>
      </c>
      <c r="G9" s="36" t="s">
        <v>166</v>
      </c>
    </row>
    <row r="10" spans="4:7" ht="12.75">
      <c r="D10" s="5" t="s">
        <v>29</v>
      </c>
      <c r="E10" s="5" t="s">
        <v>29</v>
      </c>
      <c r="F10" s="5" t="s">
        <v>29</v>
      </c>
      <c r="G10" s="5" t="s">
        <v>29</v>
      </c>
    </row>
    <row r="11" spans="4:7" ht="12.75">
      <c r="D11" s="5"/>
      <c r="E11" s="5"/>
      <c r="F11" s="5"/>
      <c r="G11" s="5" t="s">
        <v>260</v>
      </c>
    </row>
    <row r="12" spans="4:7" ht="12.75">
      <c r="D12" s="5"/>
      <c r="E12" s="5"/>
      <c r="F12" s="5"/>
      <c r="G12" s="5"/>
    </row>
    <row r="13" spans="1:7" ht="12.75">
      <c r="A13" s="2" t="s">
        <v>183</v>
      </c>
      <c r="D13" s="5"/>
      <c r="E13" s="5"/>
      <c r="F13" s="5"/>
      <c r="G13" s="5"/>
    </row>
    <row r="14" spans="1:6" ht="12.75">
      <c r="A14" s="2" t="s">
        <v>181</v>
      </c>
      <c r="D14" s="8"/>
      <c r="E14" s="8"/>
      <c r="F14" s="8"/>
    </row>
    <row r="15" spans="1:7" ht="12.75">
      <c r="A15" s="2" t="s">
        <v>13</v>
      </c>
      <c r="D15" s="3">
        <v>6287231</v>
      </c>
      <c r="E15" s="3">
        <v>6712693</v>
      </c>
      <c r="F15" s="53">
        <v>11156008</v>
      </c>
      <c r="G15" s="53">
        <f>12848633-479755</f>
        <v>12368878</v>
      </c>
    </row>
    <row r="16" spans="1:7" ht="12.75">
      <c r="A16" s="2" t="s">
        <v>182</v>
      </c>
      <c r="F16" s="53">
        <v>399750</v>
      </c>
      <c r="G16" s="53">
        <v>0</v>
      </c>
    </row>
    <row r="17" spans="1:7" ht="12.75">
      <c r="A17" s="2" t="s">
        <v>227</v>
      </c>
      <c r="F17" s="53">
        <v>444632</v>
      </c>
      <c r="G17" s="53">
        <v>479755</v>
      </c>
    </row>
    <row r="18" spans="1:7" ht="12.75">
      <c r="A18" s="2" t="s">
        <v>147</v>
      </c>
      <c r="D18" s="3">
        <v>139121</v>
      </c>
      <c r="E18" s="3">
        <v>139121</v>
      </c>
      <c r="F18" s="53">
        <v>525045</v>
      </c>
      <c r="G18" s="53">
        <v>414149</v>
      </c>
    </row>
    <row r="19" spans="1:7" ht="12.75">
      <c r="A19" s="2" t="s">
        <v>171</v>
      </c>
      <c r="F19" s="53">
        <v>527919</v>
      </c>
      <c r="G19" s="53">
        <v>458179</v>
      </c>
    </row>
    <row r="20" spans="1:7" ht="12.75">
      <c r="A20" s="2" t="s">
        <v>61</v>
      </c>
      <c r="D20" s="3">
        <v>970000</v>
      </c>
      <c r="E20" s="3">
        <v>1000000</v>
      </c>
      <c r="F20" s="53">
        <v>1332000</v>
      </c>
      <c r="G20" s="53">
        <v>1341000</v>
      </c>
    </row>
    <row r="21" spans="6:7" ht="12.75">
      <c r="F21" s="76">
        <f>SUM(F15:F20)</f>
        <v>14385354</v>
      </c>
      <c r="G21" s="76">
        <f>SUM(G15:G20)</f>
        <v>15061961</v>
      </c>
    </row>
    <row r="22" spans="6:7" ht="12.75">
      <c r="F22" s="53"/>
      <c r="G22" s="53"/>
    </row>
    <row r="23" spans="1:7" ht="12.75">
      <c r="A23" s="2" t="s">
        <v>14</v>
      </c>
      <c r="F23" s="53"/>
      <c r="G23" s="53"/>
    </row>
    <row r="24" spans="1:7" ht="12.75">
      <c r="A24" s="2" t="s">
        <v>15</v>
      </c>
      <c r="D24" s="3">
        <v>2904663</v>
      </c>
      <c r="E24" s="3">
        <v>2168835</v>
      </c>
      <c r="F24" s="53">
        <v>5407527</v>
      </c>
      <c r="G24" s="53">
        <v>5386059</v>
      </c>
    </row>
    <row r="25" spans="1:7" ht="12.75">
      <c r="A25" s="2" t="s">
        <v>16</v>
      </c>
      <c r="D25" s="3">
        <f>14168190+58610575</f>
        <v>72778765</v>
      </c>
      <c r="E25" s="3">
        <f>3468537+66150885</f>
        <v>69619422</v>
      </c>
      <c r="F25" s="53">
        <f>5445328+71781045</f>
        <v>77226373</v>
      </c>
      <c r="G25" s="53">
        <v>68274772</v>
      </c>
    </row>
    <row r="26" spans="1:7" ht="12.75">
      <c r="A26" s="2" t="s">
        <v>17</v>
      </c>
      <c r="D26" s="3">
        <v>1252119</v>
      </c>
      <c r="E26" s="3">
        <f>1136819+90000+181089</f>
        <v>1407908</v>
      </c>
      <c r="F26" s="53">
        <f>692786+465122</f>
        <v>1157908</v>
      </c>
      <c r="G26" s="53">
        <v>1656177</v>
      </c>
    </row>
    <row r="27" spans="1:7" ht="12.75">
      <c r="A27" s="2" t="s">
        <v>259</v>
      </c>
      <c r="F27" s="53">
        <v>252175</v>
      </c>
      <c r="G27" s="53">
        <v>0</v>
      </c>
    </row>
    <row r="28" spans="1:7" ht="12.75">
      <c r="A28" s="2" t="s">
        <v>145</v>
      </c>
      <c r="D28" s="3">
        <v>7708450</v>
      </c>
      <c r="E28" s="3">
        <v>7618246</v>
      </c>
      <c r="F28" s="53">
        <v>5946546</v>
      </c>
      <c r="G28" s="53">
        <v>6112856</v>
      </c>
    </row>
    <row r="29" spans="1:7" ht="12.75">
      <c r="A29" s="2" t="s">
        <v>18</v>
      </c>
      <c r="D29" s="3">
        <v>2463427</v>
      </c>
      <c r="E29" s="3">
        <v>19174435</v>
      </c>
      <c r="F29" s="53">
        <v>6293643</v>
      </c>
      <c r="G29" s="53">
        <v>5243920</v>
      </c>
    </row>
    <row r="30" spans="6:7" ht="12.75">
      <c r="F30" s="76">
        <f>SUM(F24:F29)</f>
        <v>96284172</v>
      </c>
      <c r="G30" s="76">
        <f>SUM(G24:G29)</f>
        <v>86673784</v>
      </c>
    </row>
    <row r="31" spans="1:7" ht="13.5" thickBot="1">
      <c r="A31" s="2" t="s">
        <v>187</v>
      </c>
      <c r="D31" s="9">
        <f>SUM(D24:D29)</f>
        <v>87107424</v>
      </c>
      <c r="E31" s="9">
        <f>SUM(E24:E29)</f>
        <v>99988846</v>
      </c>
      <c r="F31" s="80">
        <f>F21+F30</f>
        <v>110669526</v>
      </c>
      <c r="G31" s="80">
        <f>G21+G30</f>
        <v>101735745</v>
      </c>
    </row>
    <row r="32" spans="4:7" ht="13.5" thickTop="1">
      <c r="D32" s="11"/>
      <c r="E32" s="11"/>
      <c r="F32" s="77"/>
      <c r="G32" s="77"/>
    </row>
    <row r="33" spans="1:7" ht="12.75">
      <c r="A33" s="2" t="s">
        <v>184</v>
      </c>
      <c r="D33" s="11"/>
      <c r="E33" s="11"/>
      <c r="F33" s="77"/>
      <c r="G33" s="77"/>
    </row>
    <row r="34" spans="1:7" ht="12.75">
      <c r="A34" s="2" t="s">
        <v>185</v>
      </c>
      <c r="D34" s="11"/>
      <c r="E34" s="11"/>
      <c r="F34" s="77"/>
      <c r="G34" s="77"/>
    </row>
    <row r="35" spans="1:7" ht="12.75">
      <c r="A35" s="2" t="s">
        <v>24</v>
      </c>
      <c r="D35" s="3">
        <v>21254000</v>
      </c>
      <c r="E35" s="3">
        <v>28354000</v>
      </c>
      <c r="F35" s="53">
        <v>28354000</v>
      </c>
      <c r="G35" s="53">
        <v>28354000</v>
      </c>
    </row>
    <row r="36" spans="1:7" ht="12.75">
      <c r="A36" s="2" t="s">
        <v>141</v>
      </c>
      <c r="D36" s="3">
        <v>0</v>
      </c>
      <c r="E36" s="3">
        <v>6433824</v>
      </c>
      <c r="F36" s="53">
        <v>6406222</v>
      </c>
      <c r="G36" s="53">
        <v>6406222</v>
      </c>
    </row>
    <row r="37" spans="1:7" ht="12.75">
      <c r="A37" s="2" t="s">
        <v>224</v>
      </c>
      <c r="F37" s="53">
        <v>-2060</v>
      </c>
      <c r="G37" s="53">
        <v>83729</v>
      </c>
    </row>
    <row r="38" spans="1:7" ht="12.75">
      <c r="A38" s="2" t="s">
        <v>153</v>
      </c>
      <c r="D38" s="6">
        <v>434293</v>
      </c>
      <c r="E38" s="6">
        <v>3120474</v>
      </c>
      <c r="F38" s="79">
        <v>19728062</v>
      </c>
      <c r="G38" s="79">
        <f>18108159</f>
        <v>18108159</v>
      </c>
    </row>
    <row r="39" spans="4:7" ht="12.75">
      <c r="D39" s="3">
        <f>SUM(D35:D38)</f>
        <v>21688293</v>
      </c>
      <c r="E39" s="3">
        <f>SUM(E35:E38)</f>
        <v>37908298</v>
      </c>
      <c r="F39" s="119">
        <f>SUM(F35:F38)</f>
        <v>54486224</v>
      </c>
      <c r="G39" s="119">
        <f>SUM(G35:G38)</f>
        <v>52952110</v>
      </c>
    </row>
    <row r="40" spans="1:7" ht="12.75">
      <c r="A40" s="2" t="s">
        <v>262</v>
      </c>
      <c r="F40" s="77">
        <v>0</v>
      </c>
      <c r="G40" s="77">
        <v>0</v>
      </c>
    </row>
    <row r="41" spans="1:7" ht="12.75">
      <c r="A41" s="2" t="s">
        <v>263</v>
      </c>
      <c r="F41" s="76">
        <f>SUM(F39:F40)</f>
        <v>54486224</v>
      </c>
      <c r="G41" s="76">
        <f>SUM(G39:G40)</f>
        <v>52952110</v>
      </c>
    </row>
    <row r="42" spans="4:7" ht="12.75">
      <c r="D42" s="11"/>
      <c r="E42" s="11"/>
      <c r="F42" s="77"/>
      <c r="G42" s="77"/>
    </row>
    <row r="43" spans="1:7" ht="12.75">
      <c r="A43" s="2" t="s">
        <v>19</v>
      </c>
      <c r="F43" s="53"/>
      <c r="G43" s="53"/>
    </row>
    <row r="44" spans="1:7" ht="12.75">
      <c r="A44" s="2" t="s">
        <v>20</v>
      </c>
      <c r="D44" s="3">
        <f>39708627+3055518</f>
        <v>42764145</v>
      </c>
      <c r="E44" s="3">
        <v>40880605</v>
      </c>
      <c r="F44" s="53">
        <f>44610973+4586931</f>
        <v>49197904</v>
      </c>
      <c r="G44" s="53">
        <v>39835089</v>
      </c>
    </row>
    <row r="45" spans="1:7" ht="12.75">
      <c r="A45" s="2" t="s">
        <v>21</v>
      </c>
      <c r="D45" s="3">
        <f>8384266+1738663-75000</f>
        <v>10047929</v>
      </c>
      <c r="E45" s="3">
        <f>8495411+2979531+539058</f>
        <v>12014000</v>
      </c>
      <c r="F45" s="53">
        <v>3909210</v>
      </c>
      <c r="G45" s="53">
        <v>4658728</v>
      </c>
    </row>
    <row r="46" spans="1:7" ht="12.75">
      <c r="A46" s="2" t="s">
        <v>22</v>
      </c>
      <c r="C46" s="36">
        <v>25</v>
      </c>
      <c r="D46" s="3">
        <v>10905554</v>
      </c>
      <c r="E46" s="3">
        <v>8890984</v>
      </c>
      <c r="F46" s="53">
        <v>1703000</v>
      </c>
      <c r="G46" s="53">
        <v>3108818</v>
      </c>
    </row>
    <row r="47" spans="1:7" ht="12.75">
      <c r="A47" s="2" t="s">
        <v>23</v>
      </c>
      <c r="D47" s="3">
        <v>4737823</v>
      </c>
      <c r="E47" s="3">
        <v>3857702</v>
      </c>
      <c r="F47" s="53">
        <v>1373188</v>
      </c>
      <c r="G47" s="53">
        <v>1181000</v>
      </c>
    </row>
    <row r="48" spans="1:7" ht="12.75">
      <c r="A48" s="2" t="s">
        <v>188</v>
      </c>
      <c r="D48" s="9">
        <f>SUM(D44:D47)</f>
        <v>68455451</v>
      </c>
      <c r="E48" s="9">
        <f>SUM(E44:E47)</f>
        <v>65643291</v>
      </c>
      <c r="F48" s="76">
        <f>SUM(F44:F47)</f>
        <v>56183302</v>
      </c>
      <c r="G48" s="76">
        <f>SUM(G44:G47)</f>
        <v>48783635</v>
      </c>
    </row>
    <row r="49" spans="1:7" ht="13.5" thickBot="1">
      <c r="A49" s="2" t="s">
        <v>186</v>
      </c>
      <c r="D49" s="7" t="e">
        <f>SUM(D15:D20)+#REF!</f>
        <v>#REF!</v>
      </c>
      <c r="E49" s="7" t="e">
        <f>SUM(E15:E20)+#REF!</f>
        <v>#REF!</v>
      </c>
      <c r="F49" s="78">
        <f>F41+F48</f>
        <v>110669526</v>
      </c>
      <c r="G49" s="78">
        <f>G41+G48</f>
        <v>101735745</v>
      </c>
    </row>
    <row r="50" spans="4:7" ht="13.5" thickTop="1">
      <c r="D50" s="11"/>
      <c r="E50" s="11"/>
      <c r="F50" s="77"/>
      <c r="G50" s="77"/>
    </row>
    <row r="51" spans="4:7" ht="12.75">
      <c r="D51" s="11"/>
      <c r="E51" s="11"/>
      <c r="F51" s="77"/>
      <c r="G51" s="77"/>
    </row>
    <row r="52" spans="4:7" ht="12.75">
      <c r="D52" s="11"/>
      <c r="E52" s="11"/>
      <c r="F52" s="77"/>
      <c r="G52" s="77"/>
    </row>
    <row r="53" spans="4:6" ht="12.75">
      <c r="D53" s="11"/>
      <c r="E53" s="11"/>
      <c r="F53" s="11"/>
    </row>
  </sheetData>
  <printOptions/>
  <pageMargins left="0.5905511811023623" right="0.3937007874015748" top="1.1655511811023622" bottom="0.3937007874015748" header="0.5118110236220472" footer="0.5118110236220472"/>
  <pageSetup orientation="portrait" paperSize="9" r:id="rId2"/>
  <drawing r:id="rId1"/>
</worksheet>
</file>

<file path=xl/worksheets/sheet4.xml><?xml version="1.0" encoding="utf-8"?>
<worksheet xmlns="http://schemas.openxmlformats.org/spreadsheetml/2006/main" xmlns:r="http://schemas.openxmlformats.org/officeDocument/2006/relationships">
  <dimension ref="A1:G56"/>
  <sheetViews>
    <sheetView workbookViewId="0" topLeftCell="A16">
      <selection activeCell="B29" sqref="B29"/>
    </sheetView>
  </sheetViews>
  <sheetFormatPr defaultColWidth="9.140625" defaultRowHeight="12.75"/>
  <cols>
    <col min="1" max="1" width="9.140625" style="2" customWidth="1"/>
    <col min="2" max="2" width="44.421875" style="2" customWidth="1"/>
    <col min="3" max="3" width="9.421875" style="36" customWidth="1"/>
    <col min="4" max="4" width="9.28125" style="3" hidden="1" customWidth="1"/>
    <col min="5" max="5" width="15.421875" style="3" hidden="1" customWidth="1"/>
    <col min="6" max="6" width="16.28125" style="3" customWidth="1"/>
    <col min="7" max="7" width="15.140625" style="2" customWidth="1"/>
    <col min="8" max="16384" width="9.140625" style="2" customWidth="1"/>
  </cols>
  <sheetData>
    <row r="1" ht="12.75">
      <c r="A1" s="1" t="s">
        <v>0</v>
      </c>
    </row>
    <row r="2" ht="12.75">
      <c r="A2" s="2" t="s">
        <v>1</v>
      </c>
    </row>
    <row r="4" spans="1:6" s="1" customFormat="1" ht="12.75">
      <c r="A4" s="1" t="s">
        <v>12</v>
      </c>
      <c r="C4" s="54"/>
      <c r="D4" s="4"/>
      <c r="E4" s="4"/>
      <c r="F4" s="4"/>
    </row>
    <row r="5" spans="1:6" s="1" customFormat="1" ht="12.75">
      <c r="A5" s="1" t="s">
        <v>180</v>
      </c>
      <c r="C5" s="54"/>
      <c r="D5" s="4"/>
      <c r="E5" s="4"/>
      <c r="F5" s="4"/>
    </row>
    <row r="6" spans="1:7" s="1" customFormat="1" ht="12.75">
      <c r="A6" s="2" t="s">
        <v>2</v>
      </c>
      <c r="C6" s="54"/>
      <c r="D6" s="4"/>
      <c r="E6" s="4"/>
      <c r="F6" s="75"/>
      <c r="G6" s="54"/>
    </row>
    <row r="7" spans="4:7" ht="12.75">
      <c r="D7" s="5" t="s">
        <v>68</v>
      </c>
      <c r="E7" s="5" t="s">
        <v>68</v>
      </c>
      <c r="F7" s="5"/>
      <c r="G7" s="36" t="s">
        <v>152</v>
      </c>
    </row>
    <row r="8" spans="4:7" ht="12.75">
      <c r="D8" s="5" t="s">
        <v>66</v>
      </c>
      <c r="E8" s="5" t="s">
        <v>66</v>
      </c>
      <c r="F8" s="5" t="s">
        <v>66</v>
      </c>
      <c r="G8" s="36" t="s">
        <v>67</v>
      </c>
    </row>
    <row r="9" spans="3:7" ht="12.75">
      <c r="C9" s="36" t="s">
        <v>63</v>
      </c>
      <c r="D9" s="5" t="s">
        <v>113</v>
      </c>
      <c r="E9" s="5" t="s">
        <v>139</v>
      </c>
      <c r="F9" s="5" t="s">
        <v>176</v>
      </c>
      <c r="G9" s="36" t="s">
        <v>166</v>
      </c>
    </row>
    <row r="10" spans="4:7" ht="12.75">
      <c r="D10" s="5" t="s">
        <v>29</v>
      </c>
      <c r="E10" s="5" t="s">
        <v>29</v>
      </c>
      <c r="F10" s="5" t="s">
        <v>29</v>
      </c>
      <c r="G10" s="5" t="s">
        <v>29</v>
      </c>
    </row>
    <row r="11" spans="4:6" ht="12.75">
      <c r="D11" s="8"/>
      <c r="E11" s="8"/>
      <c r="F11" s="8"/>
    </row>
    <row r="12" spans="1:7" ht="12.75">
      <c r="A12" s="2" t="s">
        <v>13</v>
      </c>
      <c r="D12" s="3">
        <v>6287231</v>
      </c>
      <c r="E12" s="3">
        <v>6712693</v>
      </c>
      <c r="F12" s="53">
        <f>12591970-988533-444632</f>
        <v>11158805</v>
      </c>
      <c r="G12" s="53">
        <f>12848633-992914-479755</f>
        <v>11375964</v>
      </c>
    </row>
    <row r="13" spans="1:7" ht="12.75">
      <c r="A13" s="2" t="s">
        <v>182</v>
      </c>
      <c r="F13" s="53">
        <v>988533</v>
      </c>
      <c r="G13" s="53">
        <v>992914</v>
      </c>
    </row>
    <row r="14" spans="1:7" ht="12.75">
      <c r="A14" s="2" t="s">
        <v>226</v>
      </c>
      <c r="F14" s="53">
        <v>444632</v>
      </c>
      <c r="G14" s="53">
        <v>479755</v>
      </c>
    </row>
    <row r="15" spans="1:7" ht="12.75">
      <c r="A15" s="2" t="s">
        <v>147</v>
      </c>
      <c r="D15" s="3">
        <v>139121</v>
      </c>
      <c r="E15" s="3">
        <v>139121</v>
      </c>
      <c r="F15" s="53">
        <v>525045</v>
      </c>
      <c r="G15" s="53">
        <v>414149</v>
      </c>
    </row>
    <row r="16" spans="1:7" ht="12.75">
      <c r="A16" s="2" t="s">
        <v>171</v>
      </c>
      <c r="F16" s="53">
        <v>527919</v>
      </c>
      <c r="G16" s="53">
        <v>458179</v>
      </c>
    </row>
    <row r="17" spans="1:7" ht="12.75">
      <c r="A17" s="2" t="s">
        <v>61</v>
      </c>
      <c r="D17" s="3">
        <v>970000</v>
      </c>
      <c r="E17" s="3">
        <v>1000000</v>
      </c>
      <c r="F17" s="53">
        <v>1332000</v>
      </c>
      <c r="G17" s="53">
        <v>1341000</v>
      </c>
    </row>
    <row r="18" spans="6:7" ht="12.75">
      <c r="F18" s="53"/>
      <c r="G18" s="53"/>
    </row>
    <row r="19" spans="1:7" ht="12.75">
      <c r="A19" s="2" t="s">
        <v>14</v>
      </c>
      <c r="F19" s="53"/>
      <c r="G19" s="53"/>
    </row>
    <row r="20" spans="1:7" ht="12.75">
      <c r="A20" s="2" t="s">
        <v>15</v>
      </c>
      <c r="D20" s="3">
        <v>2904663</v>
      </c>
      <c r="E20" s="3">
        <v>2168835</v>
      </c>
      <c r="F20" s="53">
        <v>5407527</v>
      </c>
      <c r="G20" s="53">
        <v>5386059</v>
      </c>
    </row>
    <row r="21" spans="1:7" ht="12.75">
      <c r="A21" s="2" t="s">
        <v>16</v>
      </c>
      <c r="D21" s="3">
        <f>14168190+58610575</f>
        <v>72778765</v>
      </c>
      <c r="E21" s="3">
        <f>3468537+66150885</f>
        <v>69619422</v>
      </c>
      <c r="F21" s="53">
        <f>5445328+71782020</f>
        <v>77227348</v>
      </c>
      <c r="G21" s="53">
        <v>68274772</v>
      </c>
    </row>
    <row r="22" spans="1:7" ht="12.75">
      <c r="A22" s="2" t="s">
        <v>17</v>
      </c>
      <c r="D22" s="3">
        <v>1252119</v>
      </c>
      <c r="E22" s="3">
        <f>1136819+90000+181089</f>
        <v>1407908</v>
      </c>
      <c r="F22" s="53">
        <f>692786+465122</f>
        <v>1157908</v>
      </c>
      <c r="G22" s="53">
        <v>1656177</v>
      </c>
    </row>
    <row r="23" spans="1:7" ht="12.75">
      <c r="A23" s="2" t="s">
        <v>145</v>
      </c>
      <c r="D23" s="3">
        <v>7708450</v>
      </c>
      <c r="E23" s="3">
        <v>7618246</v>
      </c>
      <c r="F23" s="53">
        <v>5946546</v>
      </c>
      <c r="G23" s="53">
        <v>6112856</v>
      </c>
    </row>
    <row r="24" spans="1:7" ht="12.75">
      <c r="A24" s="2" t="s">
        <v>18</v>
      </c>
      <c r="D24" s="3">
        <v>2463427</v>
      </c>
      <c r="E24" s="3">
        <v>19174435</v>
      </c>
      <c r="F24" s="53">
        <v>6293643</v>
      </c>
      <c r="G24" s="53">
        <v>5243920</v>
      </c>
    </row>
    <row r="25" spans="4:7" ht="12.75">
      <c r="D25" s="9">
        <f>SUM(D20:D24)</f>
        <v>87107424</v>
      </c>
      <c r="E25" s="9">
        <f>SUM(E20:E24)</f>
        <v>99988846</v>
      </c>
      <c r="F25" s="76">
        <f>SUM(F20:F24)</f>
        <v>96032972</v>
      </c>
      <c r="G25" s="76">
        <f>SUM(G20:G24)</f>
        <v>86673784</v>
      </c>
    </row>
    <row r="26" spans="6:7" ht="12.75">
      <c r="F26" s="53"/>
      <c r="G26" s="53"/>
    </row>
    <row r="27" spans="1:7" ht="12.75">
      <c r="A27" s="2" t="s">
        <v>19</v>
      </c>
      <c r="F27" s="53"/>
      <c r="G27" s="53"/>
    </row>
    <row r="28" spans="1:7" ht="12.75">
      <c r="A28" s="2" t="s">
        <v>20</v>
      </c>
      <c r="D28" s="3">
        <f>39708627+3055518</f>
        <v>42764145</v>
      </c>
      <c r="E28" s="3">
        <v>40880605</v>
      </c>
      <c r="F28" s="53">
        <f>44610973+4586931</f>
        <v>49197904</v>
      </c>
      <c r="G28" s="53">
        <v>39835089</v>
      </c>
    </row>
    <row r="29" spans="1:7" ht="12.75">
      <c r="A29" s="2" t="s">
        <v>21</v>
      </c>
      <c r="D29" s="3">
        <f>8384266+1738663-75000</f>
        <v>10047929</v>
      </c>
      <c r="E29" s="3">
        <f>8495411+2979531+539058</f>
        <v>12014000</v>
      </c>
      <c r="F29" s="53">
        <v>3909210</v>
      </c>
      <c r="G29" s="53">
        <v>4658728</v>
      </c>
    </row>
    <row r="30" spans="1:7" ht="12.75">
      <c r="A30" s="2" t="s">
        <v>22</v>
      </c>
      <c r="C30" s="36">
        <v>25</v>
      </c>
      <c r="D30" s="3">
        <v>10905554</v>
      </c>
      <c r="E30" s="3">
        <v>8890984</v>
      </c>
      <c r="F30" s="53">
        <v>1703000</v>
      </c>
      <c r="G30" s="53">
        <v>3108818</v>
      </c>
    </row>
    <row r="31" spans="1:7" ht="12.75">
      <c r="A31" s="2" t="s">
        <v>23</v>
      </c>
      <c r="D31" s="3">
        <v>4737823</v>
      </c>
      <c r="E31" s="3">
        <v>3857702</v>
      </c>
      <c r="F31" s="53">
        <v>1373461</v>
      </c>
      <c r="G31" s="53">
        <v>1181000</v>
      </c>
    </row>
    <row r="32" spans="4:7" ht="12.75">
      <c r="D32" s="9">
        <f>SUM(D28:D31)</f>
        <v>68455451</v>
      </c>
      <c r="E32" s="9">
        <f>SUM(E28:E31)</f>
        <v>65643291</v>
      </c>
      <c r="F32" s="76">
        <f>SUM(F28:F31)</f>
        <v>56183575</v>
      </c>
      <c r="G32" s="76">
        <f>SUM(G28:G31)</f>
        <v>48783635</v>
      </c>
    </row>
    <row r="33" spans="1:7" ht="12.75">
      <c r="A33" s="2" t="s">
        <v>198</v>
      </c>
      <c r="D33" s="9">
        <f>D25-D32</f>
        <v>18651973</v>
      </c>
      <c r="E33" s="9">
        <f>E25-E32</f>
        <v>34345555</v>
      </c>
      <c r="F33" s="76">
        <f>F25-F32</f>
        <v>39849397</v>
      </c>
      <c r="G33" s="76">
        <f>G25-G32</f>
        <v>37890149</v>
      </c>
    </row>
    <row r="34" spans="4:7" ht="12.75">
      <c r="D34" s="11"/>
      <c r="E34" s="11"/>
      <c r="F34" s="77"/>
      <c r="G34" s="77"/>
    </row>
    <row r="35" spans="4:7" ht="13.5" thickBot="1">
      <c r="D35" s="7">
        <f>SUM(D12:D17)+D33</f>
        <v>26048325</v>
      </c>
      <c r="E35" s="7">
        <f>SUM(E12:E17)+E33</f>
        <v>42197369</v>
      </c>
      <c r="F35" s="78">
        <f>SUM(F12:F17)+F33</f>
        <v>54826331</v>
      </c>
      <c r="G35" s="78">
        <f>SUM(G12:G17)+G33</f>
        <v>52952110</v>
      </c>
    </row>
    <row r="36" spans="6:7" ht="13.5" thickTop="1">
      <c r="F36" s="53"/>
      <c r="G36" s="53"/>
    </row>
    <row r="37" spans="1:7" ht="12.75">
      <c r="A37" s="2" t="s">
        <v>199</v>
      </c>
      <c r="F37" s="53"/>
      <c r="G37" s="53"/>
    </row>
    <row r="38" spans="1:7" ht="12.75">
      <c r="A38" s="2" t="s">
        <v>24</v>
      </c>
      <c r="D38" s="3">
        <v>21254000</v>
      </c>
      <c r="E38" s="3">
        <v>28354000</v>
      </c>
      <c r="F38" s="53">
        <v>28354000</v>
      </c>
      <c r="G38" s="53">
        <v>28354000</v>
      </c>
    </row>
    <row r="39" spans="1:7" ht="12.75">
      <c r="A39" s="2" t="s">
        <v>141</v>
      </c>
      <c r="D39" s="3">
        <v>0</v>
      </c>
      <c r="E39" s="3">
        <v>6433824</v>
      </c>
      <c r="F39" s="53">
        <v>6406222</v>
      </c>
      <c r="G39" s="53">
        <v>6406222</v>
      </c>
    </row>
    <row r="40" spans="1:7" ht="12.75">
      <c r="A40" s="2" t="s">
        <v>224</v>
      </c>
      <c r="F40" s="53">
        <v>-85789</v>
      </c>
      <c r="G40" s="53">
        <v>83729</v>
      </c>
    </row>
    <row r="41" spans="1:7" ht="12.75">
      <c r="A41" s="2" t="s">
        <v>153</v>
      </c>
      <c r="D41" s="6">
        <v>434293</v>
      </c>
      <c r="E41" s="6">
        <v>3120474</v>
      </c>
      <c r="F41" s="79">
        <v>20151898</v>
      </c>
      <c r="G41" s="79">
        <v>18108159</v>
      </c>
    </row>
    <row r="42" spans="1:7" ht="12.75">
      <c r="A42" s="2" t="s">
        <v>158</v>
      </c>
      <c r="D42" s="3">
        <f>SUM(D38:D41)</f>
        <v>21688293</v>
      </c>
      <c r="E42" s="3">
        <f>SUM(E38:E41)</f>
        <v>37908298</v>
      </c>
      <c r="F42" s="53">
        <f>SUM(F38:F41)</f>
        <v>54826331</v>
      </c>
      <c r="G42" s="53">
        <f>SUM(G38:G41)</f>
        <v>52952110</v>
      </c>
    </row>
    <row r="43" spans="6:7" ht="13.5" thickBot="1">
      <c r="F43" s="80">
        <f>SUM(F42:F42)</f>
        <v>54826331</v>
      </c>
      <c r="G43" s="80">
        <f>SUM(G42:G42)</f>
        <v>52952110</v>
      </c>
    </row>
    <row r="44" spans="6:7" ht="13.5" thickTop="1">
      <c r="F44" s="53"/>
      <c r="G44" s="53"/>
    </row>
    <row r="45" spans="1:7" ht="12.75">
      <c r="A45" s="25"/>
      <c r="B45" s="25"/>
      <c r="C45" s="46"/>
      <c r="D45" s="11"/>
      <c r="E45" s="11"/>
      <c r="F45" s="77">
        <f>F35-F43</f>
        <v>0</v>
      </c>
      <c r="G45" s="77">
        <f>G35-G43</f>
        <v>0</v>
      </c>
    </row>
    <row r="46" spans="1:7" ht="12.75">
      <c r="A46" s="25"/>
      <c r="B46" s="25"/>
      <c r="C46" s="46"/>
      <c r="D46" s="11"/>
      <c r="E46" s="11"/>
      <c r="F46" s="77"/>
      <c r="G46" s="77"/>
    </row>
    <row r="47" spans="1:7" ht="12.75" hidden="1">
      <c r="A47" s="25"/>
      <c r="B47" s="25"/>
      <c r="C47" s="46"/>
      <c r="D47" s="11"/>
      <c r="E47" s="11"/>
      <c r="F47" s="77"/>
      <c r="G47" s="77"/>
    </row>
    <row r="48" spans="1:7" ht="12.75">
      <c r="A48" s="25"/>
      <c r="B48" s="25"/>
      <c r="C48" s="46"/>
      <c r="D48" s="11"/>
      <c r="E48" s="11"/>
      <c r="F48" s="77"/>
      <c r="G48" s="77"/>
    </row>
    <row r="49" spans="1:7" ht="12.75">
      <c r="A49" s="25"/>
      <c r="B49" s="25"/>
      <c r="C49" s="46"/>
      <c r="D49" s="11"/>
      <c r="E49" s="11"/>
      <c r="F49" s="77"/>
      <c r="G49" s="77"/>
    </row>
    <row r="50" spans="4:7" ht="12.75">
      <c r="D50" s="11"/>
      <c r="E50" s="11"/>
      <c r="F50" s="106"/>
      <c r="G50" s="11"/>
    </row>
    <row r="51" spans="4:7" ht="12.75">
      <c r="D51" s="11"/>
      <c r="E51" s="11"/>
      <c r="F51" s="11"/>
      <c r="G51" s="11"/>
    </row>
    <row r="52" spans="4:7" ht="12.75">
      <c r="D52" s="11"/>
      <c r="E52" s="11"/>
      <c r="F52" s="11"/>
      <c r="G52" s="11"/>
    </row>
    <row r="53" spans="4:7" ht="12.75">
      <c r="D53" s="11"/>
      <c r="E53" s="11"/>
      <c r="F53" s="11"/>
      <c r="G53" s="11"/>
    </row>
    <row r="54" spans="4:7" ht="12.75">
      <c r="D54" s="11"/>
      <c r="E54" s="11"/>
      <c r="F54" s="11"/>
      <c r="G54" s="11"/>
    </row>
    <row r="55" spans="4:6" ht="12.75">
      <c r="D55" s="11"/>
      <c r="E55" s="11"/>
      <c r="F55" s="11"/>
    </row>
    <row r="56" spans="4:6" ht="12.75">
      <c r="D56" s="11"/>
      <c r="E56" s="11"/>
      <c r="F56" s="11"/>
    </row>
  </sheetData>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I29"/>
  <sheetViews>
    <sheetView view="pageBreakPreview" zoomScaleSheetLayoutView="100" workbookViewId="0" topLeftCell="A4">
      <selection activeCell="H29" sqref="H29"/>
    </sheetView>
  </sheetViews>
  <sheetFormatPr defaultColWidth="9.140625" defaultRowHeight="12.75"/>
  <cols>
    <col min="1" max="1" width="3.00390625" style="0" customWidth="1"/>
    <col min="2" max="2" width="28.421875" style="0" bestFit="1" customWidth="1"/>
    <col min="3" max="3" width="5.28125" style="0" customWidth="1"/>
    <col min="4" max="4" width="11.421875" style="12" customWidth="1"/>
    <col min="5" max="5" width="11.00390625" style="12" customWidth="1"/>
    <col min="6" max="6" width="10.7109375" style="12" customWidth="1"/>
    <col min="7" max="7" width="18.00390625" style="0" bestFit="1" customWidth="1"/>
    <col min="8" max="8" width="13.28125" style="0" customWidth="1"/>
  </cols>
  <sheetData>
    <row r="1" spans="1:6" s="2" customFormat="1" ht="12.75">
      <c r="A1" s="1" t="s">
        <v>0</v>
      </c>
      <c r="D1" s="3"/>
      <c r="E1" s="3"/>
      <c r="F1" s="3"/>
    </row>
    <row r="2" spans="1:6" s="2" customFormat="1" ht="12.75">
      <c r="A2" s="2" t="s">
        <v>1</v>
      </c>
      <c r="D2" s="3"/>
      <c r="E2" s="3"/>
      <c r="F2" s="3"/>
    </row>
    <row r="3" spans="4:6" s="2" customFormat="1" ht="12.75">
      <c r="D3" s="3"/>
      <c r="E3" s="3"/>
      <c r="F3" s="3"/>
    </row>
    <row r="4" spans="1:6" s="1" customFormat="1" ht="12.75">
      <c r="A4" s="1" t="s">
        <v>26</v>
      </c>
      <c r="D4" s="4"/>
      <c r="E4" s="4"/>
      <c r="F4" s="4"/>
    </row>
    <row r="5" spans="1:6" s="1" customFormat="1" ht="12.75">
      <c r="A5" s="1" t="s">
        <v>175</v>
      </c>
      <c r="D5" s="4"/>
      <c r="E5" s="4"/>
      <c r="F5" s="4"/>
    </row>
    <row r="6" spans="1:6" s="2" customFormat="1" ht="12.75">
      <c r="A6" s="2" t="s">
        <v>2</v>
      </c>
      <c r="D6" s="3"/>
      <c r="E6" s="3"/>
      <c r="F6" s="3"/>
    </row>
    <row r="8" spans="4:8" ht="12.75">
      <c r="D8" s="13" t="s">
        <v>27</v>
      </c>
      <c r="E8" s="62" t="s">
        <v>27</v>
      </c>
      <c r="F8" s="62" t="s">
        <v>223</v>
      </c>
      <c r="G8" s="14" t="s">
        <v>109</v>
      </c>
      <c r="H8" s="14"/>
    </row>
    <row r="9" spans="3:8" ht="12.75">
      <c r="C9" s="14" t="s">
        <v>63</v>
      </c>
      <c r="D9" s="62" t="s">
        <v>107</v>
      </c>
      <c r="E9" s="62" t="s">
        <v>112</v>
      </c>
      <c r="F9" s="62" t="s">
        <v>167</v>
      </c>
      <c r="G9" s="14" t="s">
        <v>25</v>
      </c>
      <c r="H9" s="14" t="s">
        <v>28</v>
      </c>
    </row>
    <row r="10" spans="4:8" ht="12.75">
      <c r="D10" s="13" t="s">
        <v>29</v>
      </c>
      <c r="E10" s="62" t="s">
        <v>29</v>
      </c>
      <c r="F10" s="62" t="s">
        <v>29</v>
      </c>
      <c r="G10" s="14" t="s">
        <v>29</v>
      </c>
      <c r="H10" s="14" t="s">
        <v>29</v>
      </c>
    </row>
    <row r="12" spans="1:8" ht="12.75">
      <c r="A12" t="s">
        <v>143</v>
      </c>
      <c r="D12" s="12">
        <v>28354000</v>
      </c>
      <c r="E12" s="12">
        <v>6406222</v>
      </c>
      <c r="F12" s="12">
        <v>0</v>
      </c>
      <c r="G12" s="12">
        <v>10083699</v>
      </c>
      <c r="H12" s="15">
        <f>SUM(D12:G12)</f>
        <v>44843921</v>
      </c>
    </row>
    <row r="13" spans="7:8" ht="12.75">
      <c r="G13" s="12"/>
      <c r="H13" s="15"/>
    </row>
    <row r="14" spans="1:8" ht="12.75">
      <c r="A14" t="s">
        <v>146</v>
      </c>
      <c r="D14" s="12">
        <v>0</v>
      </c>
      <c r="E14" s="12">
        <v>0</v>
      </c>
      <c r="F14" s="12">
        <v>0</v>
      </c>
      <c r="G14" s="12">
        <v>2089758</v>
      </c>
      <c r="H14" s="15">
        <f>SUM(D14:G14)</f>
        <v>2089758</v>
      </c>
    </row>
    <row r="15" ht="12.75">
      <c r="G15" s="12"/>
    </row>
    <row r="16" spans="1:8" ht="13.5" thickBot="1">
      <c r="A16" t="s">
        <v>236</v>
      </c>
      <c r="D16" s="16">
        <f>SUM(D12:D15)</f>
        <v>28354000</v>
      </c>
      <c r="E16" s="16">
        <f>SUM(E12:E15)</f>
        <v>6406222</v>
      </c>
      <c r="F16" s="16">
        <f>SUM(F12:F15)</f>
        <v>0</v>
      </c>
      <c r="G16" s="16">
        <f>SUM(G12:G15)</f>
        <v>12173457</v>
      </c>
      <c r="H16" s="16">
        <f>SUM(H12:H15)</f>
        <v>46933679</v>
      </c>
    </row>
    <row r="17" spans="4:8" ht="13.5" thickTop="1">
      <c r="D17" s="103"/>
      <c r="E17" s="103"/>
      <c r="F17" s="103"/>
      <c r="G17" s="103"/>
      <c r="H17" s="103"/>
    </row>
    <row r="18" spans="4:8" ht="12.75">
      <c r="D18" s="103"/>
      <c r="E18" s="103"/>
      <c r="F18" s="103"/>
      <c r="G18" s="103"/>
      <c r="H18" s="103"/>
    </row>
    <row r="20" spans="1:8" ht="12.75">
      <c r="A20" t="s">
        <v>202</v>
      </c>
      <c r="D20" s="12">
        <v>28354000</v>
      </c>
      <c r="E20" s="12">
        <v>6406222.38</v>
      </c>
      <c r="F20" s="12">
        <v>83729</v>
      </c>
      <c r="G20" s="12">
        <v>18108159</v>
      </c>
      <c r="H20" s="15">
        <f>SUM(D20:G20)</f>
        <v>52952110.38</v>
      </c>
    </row>
    <row r="21" spans="7:8" ht="12.75">
      <c r="G21" s="12"/>
      <c r="H21" s="15"/>
    </row>
    <row r="22" spans="1:8" ht="12.75">
      <c r="A22" t="s">
        <v>261</v>
      </c>
      <c r="D22" s="116"/>
      <c r="E22" s="116"/>
      <c r="F22" s="116"/>
      <c r="G22" s="116">
        <v>-339405</v>
      </c>
      <c r="H22" s="117">
        <f>SUM(D22:G22)</f>
        <v>-339405</v>
      </c>
    </row>
    <row r="23" spans="4:8" ht="12.75">
      <c r="D23" s="12">
        <f>SUM(D20:D22)</f>
        <v>28354000</v>
      </c>
      <c r="E23" s="12">
        <f>SUM(E20:E22)</f>
        <v>6406222.38</v>
      </c>
      <c r="F23" s="12">
        <f>SUM(F20:F22)</f>
        <v>83729</v>
      </c>
      <c r="G23" s="12">
        <f>SUM(G20:G22)</f>
        <v>17768754</v>
      </c>
      <c r="H23" s="12">
        <f>SUM(H20:H22)</f>
        <v>52612705.38</v>
      </c>
    </row>
    <row r="24" spans="7:8" ht="12.75">
      <c r="G24" s="12"/>
      <c r="H24" s="15"/>
    </row>
    <row r="25" spans="1:8" ht="12.75">
      <c r="A25" t="s">
        <v>168</v>
      </c>
      <c r="D25" s="12">
        <v>0</v>
      </c>
      <c r="E25" s="12">
        <v>0</v>
      </c>
      <c r="F25" s="12">
        <f>-85789</f>
        <v>-85789</v>
      </c>
      <c r="G25" s="12">
        <v>0</v>
      </c>
      <c r="H25" s="15">
        <f>SUM(D25:G25)</f>
        <v>-85789</v>
      </c>
    </row>
    <row r="26" ht="12.75">
      <c r="G26" s="12"/>
    </row>
    <row r="27" spans="1:8" ht="12.75">
      <c r="A27" t="s">
        <v>146</v>
      </c>
      <c r="D27" s="12">
        <v>0</v>
      </c>
      <c r="E27" s="12">
        <v>0</v>
      </c>
      <c r="F27" s="12">
        <v>0</v>
      </c>
      <c r="G27" s="3">
        <v>1959308</v>
      </c>
      <c r="H27" s="15">
        <f>SUM(D27:G27)</f>
        <v>1959308</v>
      </c>
    </row>
    <row r="28" spans="7:8" ht="12.75">
      <c r="G28" s="3"/>
      <c r="H28" s="15">
        <f>SUM(D28:G28)</f>
        <v>0</v>
      </c>
    </row>
    <row r="29" spans="1:9" ht="13.5" thickBot="1">
      <c r="A29" t="s">
        <v>233</v>
      </c>
      <c r="D29" s="16">
        <f>SUM(D23:D28)</f>
        <v>28354000</v>
      </c>
      <c r="E29" s="16">
        <f>SUM(E23:E28)</f>
        <v>6406222.38</v>
      </c>
      <c r="F29" s="16">
        <f>SUM(F23:F28)</f>
        <v>-2060</v>
      </c>
      <c r="G29" s="16">
        <f>SUM(G23:G28)</f>
        <v>19728062</v>
      </c>
      <c r="H29" s="16">
        <f>SUM(H23:H28)</f>
        <v>54486224.38</v>
      </c>
      <c r="I29" s="15"/>
    </row>
    <row r="30" ht="13.5" thickTop="1"/>
  </sheetData>
  <printOptions/>
  <pageMargins left="0.5905511811023623" right="0.3937007874015748" top="1.1811023622047245" bottom="0.3937007874015748" header="0.5118110236220472" footer="0.5118110236220472"/>
  <pageSetup orientation="portrait" paperSize="9" scale="93" r:id="rId2"/>
  <drawing r:id="rId1"/>
</worksheet>
</file>

<file path=xl/worksheets/sheet6.xml><?xml version="1.0" encoding="utf-8"?>
<worksheet xmlns="http://schemas.openxmlformats.org/spreadsheetml/2006/main" xmlns:r="http://schemas.openxmlformats.org/officeDocument/2006/relationships">
  <dimension ref="A1:I29"/>
  <sheetViews>
    <sheetView view="pageBreakPreview" zoomScaleSheetLayoutView="100" workbookViewId="0" topLeftCell="A1">
      <selection activeCell="B31" sqref="B31"/>
    </sheetView>
  </sheetViews>
  <sheetFormatPr defaultColWidth="9.140625" defaultRowHeight="12.75"/>
  <cols>
    <col min="1" max="1" width="9.140625" style="2" customWidth="1"/>
    <col min="2" max="2" width="52.00390625" style="2" customWidth="1"/>
    <col min="3" max="3" width="13.7109375" style="3" hidden="1" customWidth="1"/>
    <col min="4" max="4" width="2.00390625" style="3" hidden="1" customWidth="1"/>
    <col min="5" max="5" width="13.7109375" style="3" hidden="1" customWidth="1"/>
    <col min="6" max="6" width="2.00390625" style="3" hidden="1" customWidth="1"/>
    <col min="7" max="7" width="15.57421875" style="3" bestFit="1" customWidth="1"/>
    <col min="8" max="8" width="2.00390625" style="3" customWidth="1"/>
    <col min="9" max="9" width="15.28125" style="3" customWidth="1"/>
    <col min="10" max="16384" width="9.140625" style="2" customWidth="1"/>
  </cols>
  <sheetData>
    <row r="1" ht="12.75">
      <c r="A1" s="1" t="s">
        <v>0</v>
      </c>
    </row>
    <row r="2" ht="12.75">
      <c r="A2" s="2" t="s">
        <v>1</v>
      </c>
    </row>
    <row r="4" spans="1:9" s="1" customFormat="1" ht="12.75">
      <c r="A4" s="1" t="s">
        <v>30</v>
      </c>
      <c r="C4" s="4"/>
      <c r="D4" s="4"/>
      <c r="E4" s="4"/>
      <c r="F4" s="4"/>
      <c r="G4" s="4"/>
      <c r="H4" s="4"/>
      <c r="I4" s="4"/>
    </row>
    <row r="5" spans="1:9" s="1" customFormat="1" ht="12.75">
      <c r="A5" s="1" t="s">
        <v>175</v>
      </c>
      <c r="C5" s="4"/>
      <c r="D5" s="4"/>
      <c r="E5" s="4"/>
      <c r="F5" s="4"/>
      <c r="G5" s="4"/>
      <c r="H5" s="4"/>
      <c r="I5" s="4"/>
    </row>
    <row r="6" ht="12.75">
      <c r="A6" s="2" t="s">
        <v>2</v>
      </c>
    </row>
    <row r="7" spans="3:9" ht="12.75">
      <c r="C7" s="124" t="s">
        <v>62</v>
      </c>
      <c r="D7" s="124"/>
      <c r="E7" s="124"/>
      <c r="F7" s="5"/>
      <c r="G7" s="124" t="s">
        <v>62</v>
      </c>
      <c r="H7" s="124"/>
      <c r="I7" s="124"/>
    </row>
    <row r="8" spans="3:9" ht="12.75">
      <c r="C8" s="5" t="s">
        <v>9</v>
      </c>
      <c r="D8" s="5"/>
      <c r="E8" s="5" t="s">
        <v>115</v>
      </c>
      <c r="F8" s="5"/>
      <c r="G8" s="5" t="s">
        <v>176</v>
      </c>
      <c r="H8" s="5"/>
      <c r="I8" s="5" t="s">
        <v>177</v>
      </c>
    </row>
    <row r="9" spans="3:9" ht="12.75">
      <c r="C9" s="5" t="s">
        <v>29</v>
      </c>
      <c r="D9" s="5"/>
      <c r="E9" s="5" t="s">
        <v>29</v>
      </c>
      <c r="F9" s="5"/>
      <c r="G9" s="5" t="s">
        <v>29</v>
      </c>
      <c r="H9" s="5"/>
      <c r="I9" s="5" t="s">
        <v>29</v>
      </c>
    </row>
    <row r="10" spans="3:9" ht="12.75">
      <c r="C10" s="5"/>
      <c r="D10" s="5"/>
      <c r="E10" s="5" t="s">
        <v>114</v>
      </c>
      <c r="F10" s="5"/>
      <c r="G10" s="5"/>
      <c r="H10" s="5"/>
      <c r="I10" s="5"/>
    </row>
    <row r="11" spans="1:9" ht="12.75">
      <c r="A11" s="2" t="s">
        <v>49</v>
      </c>
      <c r="C11" s="3">
        <v>-1719211</v>
      </c>
      <c r="E11" s="3">
        <v>0</v>
      </c>
      <c r="G11" s="3">
        <v>2328510</v>
      </c>
      <c r="I11" s="3">
        <v>3691391</v>
      </c>
    </row>
    <row r="13" spans="1:9" ht="12.75">
      <c r="A13" s="2" t="s">
        <v>50</v>
      </c>
      <c r="C13" s="3">
        <v>-213176</v>
      </c>
      <c r="E13" s="3">
        <v>0</v>
      </c>
      <c r="G13" s="3">
        <v>-35695</v>
      </c>
      <c r="I13" s="3">
        <v>-1912751</v>
      </c>
    </row>
    <row r="15" spans="1:9" ht="12.75">
      <c r="A15" s="2" t="s">
        <v>51</v>
      </c>
      <c r="C15" s="6">
        <v>3492568</v>
      </c>
      <c r="E15" s="6">
        <v>0</v>
      </c>
      <c r="F15" s="6"/>
      <c r="G15" s="6">
        <v>269226</v>
      </c>
      <c r="I15" s="6">
        <v>144661</v>
      </c>
    </row>
    <row r="17" spans="1:9" ht="12.75">
      <c r="A17" s="2" t="s">
        <v>52</v>
      </c>
      <c r="C17" s="3">
        <f>SUM(C11:C15)</f>
        <v>1560181</v>
      </c>
      <c r="E17" s="3">
        <v>0</v>
      </c>
      <c r="G17" s="3">
        <f>SUM(G11:G15)</f>
        <v>2562041</v>
      </c>
      <c r="I17" s="3">
        <f>SUM(I11:I15)</f>
        <v>1923301</v>
      </c>
    </row>
    <row r="19" spans="1:9" ht="12.75">
      <c r="A19" s="2" t="s">
        <v>53</v>
      </c>
      <c r="C19" s="3">
        <v>162556</v>
      </c>
      <c r="E19" s="3">
        <v>0</v>
      </c>
      <c r="G19" s="3">
        <v>3731602</v>
      </c>
      <c r="I19" s="3">
        <v>11637294</v>
      </c>
    </row>
    <row r="21" spans="1:9" ht="13.5" thickBot="1">
      <c r="A21" s="2" t="s">
        <v>244</v>
      </c>
      <c r="C21" s="10">
        <f>SUM(C17:C19)</f>
        <v>1722737</v>
      </c>
      <c r="E21" s="10">
        <v>0</v>
      </c>
      <c r="F21" s="10"/>
      <c r="G21" s="10">
        <f>SUM(G17:G19)</f>
        <v>6293643</v>
      </c>
      <c r="I21" s="10">
        <f>SUM(I17:I19)</f>
        <v>13560595</v>
      </c>
    </row>
    <row r="22" ht="13.5" thickTop="1"/>
    <row r="23" ht="12.75" hidden="1"/>
    <row r="24" ht="12.75" hidden="1">
      <c r="A24" s="2" t="s">
        <v>69</v>
      </c>
    </row>
    <row r="25" ht="12.75" hidden="1"/>
    <row r="26" spans="1:9" ht="12.75" hidden="1">
      <c r="A26" s="2" t="s">
        <v>56</v>
      </c>
      <c r="C26" s="3">
        <v>2463427</v>
      </c>
      <c r="E26" s="3">
        <v>0</v>
      </c>
      <c r="G26" s="3">
        <f>'BS'!F29</f>
        <v>6293643</v>
      </c>
      <c r="I26" s="3">
        <v>13560595</v>
      </c>
    </row>
    <row r="27" spans="1:9" ht="12.75" hidden="1">
      <c r="A27" s="2" t="s">
        <v>169</v>
      </c>
      <c r="I27" s="3">
        <v>0</v>
      </c>
    </row>
    <row r="28" spans="1:9" ht="12.75" hidden="1">
      <c r="A28" s="2" t="s">
        <v>148</v>
      </c>
      <c r="C28" s="3">
        <v>-740690</v>
      </c>
      <c r="E28" s="3">
        <v>0</v>
      </c>
      <c r="I28" s="3">
        <v>0</v>
      </c>
    </row>
    <row r="29" spans="3:9" ht="13.5" hidden="1" thickBot="1">
      <c r="C29" s="10">
        <f>SUM(C26:C28)</f>
        <v>1722737</v>
      </c>
      <c r="E29" s="10">
        <v>0</v>
      </c>
      <c r="F29" s="10"/>
      <c r="G29" s="10">
        <f>SUM(G26:G28)</f>
        <v>6293643</v>
      </c>
      <c r="I29" s="10">
        <f>SUM(I26:I28)</f>
        <v>13560595</v>
      </c>
    </row>
  </sheetData>
  <mergeCells count="2">
    <mergeCell ref="C7:E7"/>
    <mergeCell ref="G7:I7"/>
  </mergeCells>
  <printOptions/>
  <pageMargins left="0.5905511811023623" right="0.3937007874015748" top="1.1811023622047245"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J213"/>
  <sheetViews>
    <sheetView tabSelected="1" view="pageBreakPreview" zoomScaleSheetLayoutView="100" workbookViewId="0" topLeftCell="A137">
      <selection activeCell="I152" sqref="I152"/>
    </sheetView>
  </sheetViews>
  <sheetFormatPr defaultColWidth="9.140625" defaultRowHeight="12.75"/>
  <cols>
    <col min="1" max="1" width="4.140625" style="22" customWidth="1"/>
    <col min="2" max="2" width="13.7109375" style="17" customWidth="1"/>
    <col min="3" max="3" width="32.57421875" style="17" customWidth="1"/>
    <col min="4" max="4" width="14.7109375" style="17" customWidth="1"/>
    <col min="5" max="6" width="14.7109375" style="18" customWidth="1"/>
    <col min="7" max="7" width="4.140625" style="63" customWidth="1"/>
    <col min="8" max="9" width="8.8515625" style="18" customWidth="1"/>
    <col min="10" max="10" width="11.7109375" style="18" customWidth="1"/>
    <col min="11" max="16384" width="8.8515625" style="18" customWidth="1"/>
  </cols>
  <sheetData>
    <row r="1" spans="1:7" s="2" customFormat="1" ht="12.75">
      <c r="A1" s="22" t="s">
        <v>0</v>
      </c>
      <c r="C1" s="3"/>
      <c r="D1" s="3"/>
      <c r="G1" s="25"/>
    </row>
    <row r="2" spans="1:7" s="2" customFormat="1" ht="12.75">
      <c r="A2" s="27" t="s">
        <v>1</v>
      </c>
      <c r="C2" s="3"/>
      <c r="D2" s="3"/>
      <c r="G2" s="25"/>
    </row>
    <row r="3" spans="1:4" ht="12.75">
      <c r="A3" s="28"/>
      <c r="B3" s="21"/>
      <c r="C3" s="21"/>
      <c r="D3" s="21"/>
    </row>
    <row r="4" ht="12.75"/>
    <row r="5" ht="12.75">
      <c r="B5" s="19"/>
    </row>
    <row r="6" ht="12.75">
      <c r="B6" s="23"/>
    </row>
    <row r="7" ht="12.75"/>
    <row r="8" spans="1:2" ht="12.75">
      <c r="A8" s="55" t="s">
        <v>71</v>
      </c>
      <c r="B8" s="19" t="s">
        <v>31</v>
      </c>
    </row>
    <row r="9" ht="12.75">
      <c r="B9" s="19"/>
    </row>
    <row r="10" ht="12.75">
      <c r="B10" s="19"/>
    </row>
    <row r="11" ht="12.75">
      <c r="B11" s="19"/>
    </row>
    <row r="12" ht="12.75">
      <c r="B12" s="19"/>
    </row>
    <row r="13" ht="12.75">
      <c r="B13" s="19"/>
    </row>
    <row r="14" ht="12.75">
      <c r="B14" s="19"/>
    </row>
    <row r="15" ht="12.75">
      <c r="B15" s="19"/>
    </row>
    <row r="16" ht="12.75">
      <c r="B16" s="19"/>
    </row>
    <row r="17" ht="12.75">
      <c r="B17" s="19"/>
    </row>
    <row r="18" ht="12.75">
      <c r="B18" s="19"/>
    </row>
    <row r="19" spans="1:2" ht="12.75">
      <c r="A19" s="55" t="s">
        <v>70</v>
      </c>
      <c r="B19" s="19" t="s">
        <v>189</v>
      </c>
    </row>
    <row r="20" ht="12.75">
      <c r="B20" s="19"/>
    </row>
    <row r="21" ht="12.75">
      <c r="B21" s="19"/>
    </row>
    <row r="22" ht="12.75">
      <c r="B22" s="19"/>
    </row>
    <row r="23" ht="12.75">
      <c r="B23" s="19"/>
    </row>
    <row r="24" ht="12.75">
      <c r="B24" s="19"/>
    </row>
    <row r="25" ht="12.75">
      <c r="B25" s="19"/>
    </row>
    <row r="26" spans="2:3" ht="12.75">
      <c r="B26" s="17" t="s">
        <v>203</v>
      </c>
      <c r="C26" s="17" t="s">
        <v>246</v>
      </c>
    </row>
    <row r="27" spans="2:3" ht="12.75">
      <c r="B27" s="17" t="s">
        <v>250</v>
      </c>
      <c r="C27" s="17" t="s">
        <v>251</v>
      </c>
    </row>
    <row r="28" spans="2:3" ht="12.75">
      <c r="B28" s="17" t="s">
        <v>204</v>
      </c>
      <c r="C28" s="17" t="s">
        <v>205</v>
      </c>
    </row>
    <row r="29" spans="2:3" ht="12.75">
      <c r="B29" s="17" t="s">
        <v>206</v>
      </c>
      <c r="C29" s="17" t="s">
        <v>15</v>
      </c>
    </row>
    <row r="30" spans="2:3" ht="12.75">
      <c r="B30" s="17" t="s">
        <v>207</v>
      </c>
      <c r="C30" s="17" t="s">
        <v>237</v>
      </c>
    </row>
    <row r="31" spans="2:3" ht="12.75">
      <c r="B31" s="17" t="s">
        <v>208</v>
      </c>
      <c r="C31" s="17" t="s">
        <v>217</v>
      </c>
    </row>
    <row r="32" spans="2:3" ht="12.75">
      <c r="B32" s="17" t="s">
        <v>209</v>
      </c>
      <c r="C32" s="17" t="s">
        <v>218</v>
      </c>
    </row>
    <row r="33" spans="2:3" ht="12.75">
      <c r="B33" s="17" t="s">
        <v>210</v>
      </c>
      <c r="C33" s="17" t="s">
        <v>219</v>
      </c>
    </row>
    <row r="34" spans="2:3" ht="12.75">
      <c r="B34" s="17" t="s">
        <v>211</v>
      </c>
      <c r="C34" s="17" t="s">
        <v>238</v>
      </c>
    </row>
    <row r="35" ht="12.75" hidden="1"/>
    <row r="36" ht="12.75" hidden="1"/>
    <row r="37" spans="2:8" ht="12.75">
      <c r="B37" s="17" t="s">
        <v>212</v>
      </c>
      <c r="C37" s="17" t="s">
        <v>220</v>
      </c>
      <c r="H37" s="104"/>
    </row>
    <row r="38" spans="2:3" ht="12.75">
      <c r="B38" s="17" t="s">
        <v>213</v>
      </c>
      <c r="C38" s="17" t="s">
        <v>245</v>
      </c>
    </row>
    <row r="39" spans="2:3" ht="12.75">
      <c r="B39" s="17" t="s">
        <v>214</v>
      </c>
      <c r="C39" s="17" t="s">
        <v>239</v>
      </c>
    </row>
    <row r="40" spans="2:3" ht="12.75">
      <c r="B40" s="17" t="s">
        <v>215</v>
      </c>
      <c r="C40" s="17" t="s">
        <v>221</v>
      </c>
    </row>
    <row r="41" spans="2:3" ht="12.75">
      <c r="B41" s="17" t="s">
        <v>216</v>
      </c>
      <c r="C41" s="17" t="s">
        <v>222</v>
      </c>
    </row>
    <row r="42" ht="12.75">
      <c r="B42" s="18"/>
    </row>
    <row r="43" ht="12.75">
      <c r="B43" s="18"/>
    </row>
    <row r="44" ht="12.75">
      <c r="B44" s="18"/>
    </row>
    <row r="45" ht="12.75">
      <c r="B45" s="18"/>
    </row>
    <row r="46" ht="12.75">
      <c r="B46" s="19" t="s">
        <v>252</v>
      </c>
    </row>
    <row r="47" ht="12.75">
      <c r="B47" s="18"/>
    </row>
    <row r="48" ht="12.75">
      <c r="B48" s="18"/>
    </row>
    <row r="49" ht="12.75">
      <c r="B49" s="18"/>
    </row>
    <row r="50" ht="12.75">
      <c r="B50" s="18"/>
    </row>
    <row r="51" ht="12.75">
      <c r="B51" s="18"/>
    </row>
    <row r="52" ht="12.75">
      <c r="B52" s="18"/>
    </row>
    <row r="53" ht="12.75">
      <c r="B53" s="18"/>
    </row>
    <row r="54" ht="12.75">
      <c r="B54" s="18"/>
    </row>
    <row r="55" ht="12.75">
      <c r="B55" s="18"/>
    </row>
    <row r="56" ht="12.75">
      <c r="B56" s="18"/>
    </row>
    <row r="57" spans="1:2" ht="12.75">
      <c r="A57" s="55" t="s">
        <v>70</v>
      </c>
      <c r="B57" s="19" t="s">
        <v>190</v>
      </c>
    </row>
    <row r="58" ht="12.75">
      <c r="B58" s="18"/>
    </row>
    <row r="59" ht="12.75">
      <c r="B59" s="37" t="s">
        <v>253</v>
      </c>
    </row>
    <row r="60" ht="12.75">
      <c r="B60" s="18"/>
    </row>
    <row r="61" ht="12.75">
      <c r="B61" s="18"/>
    </row>
    <row r="62" ht="12.75">
      <c r="B62" s="18"/>
    </row>
    <row r="63" ht="12.75">
      <c r="B63" s="18"/>
    </row>
    <row r="64" ht="12.75">
      <c r="B64" s="37" t="s">
        <v>254</v>
      </c>
    </row>
    <row r="65" ht="12.75">
      <c r="B65" s="18"/>
    </row>
    <row r="66" ht="12.75">
      <c r="B66" s="18"/>
    </row>
    <row r="67" ht="12.75">
      <c r="B67" s="18"/>
    </row>
    <row r="68" ht="12.75">
      <c r="B68" s="18"/>
    </row>
    <row r="69" ht="12.75">
      <c r="B69" s="18"/>
    </row>
    <row r="70" ht="12.75">
      <c r="B70" s="18"/>
    </row>
    <row r="71" ht="12.75">
      <c r="B71" s="18"/>
    </row>
    <row r="72" ht="12.75">
      <c r="B72" s="105" t="s">
        <v>255</v>
      </c>
    </row>
    <row r="73" ht="12.75">
      <c r="B73" s="105"/>
    </row>
    <row r="74" ht="12.75">
      <c r="B74" s="19"/>
    </row>
    <row r="75" ht="12.75">
      <c r="B75" s="19"/>
    </row>
    <row r="76" ht="12.75">
      <c r="B76" s="19"/>
    </row>
    <row r="77" ht="12.75">
      <c r="B77" s="105"/>
    </row>
    <row r="78" spans="2:7" ht="12.75">
      <c r="B78" s="105"/>
      <c r="G78" s="63" t="s">
        <v>256</v>
      </c>
    </row>
    <row r="79" ht="12.75">
      <c r="B79" s="105"/>
    </row>
    <row r="80" ht="12.75">
      <c r="B80" s="105"/>
    </row>
    <row r="81" ht="12.75">
      <c r="B81" s="105"/>
    </row>
    <row r="82" ht="12.75">
      <c r="B82" s="105"/>
    </row>
    <row r="83" ht="12.75">
      <c r="B83" s="105"/>
    </row>
    <row r="84" spans="2:6" ht="12.75">
      <c r="B84" s="105"/>
      <c r="F84" s="54" t="s">
        <v>67</v>
      </c>
    </row>
    <row r="85" spans="2:6" ht="12.75">
      <c r="B85" s="105"/>
      <c r="F85" s="54" t="s">
        <v>257</v>
      </c>
    </row>
    <row r="86" spans="2:6" ht="12.75">
      <c r="B86" s="115" t="s">
        <v>258</v>
      </c>
      <c r="F86" s="53">
        <v>-339405</v>
      </c>
    </row>
    <row r="87" ht="12.75">
      <c r="B87" s="105"/>
    </row>
    <row r="88" spans="1:2" ht="12.75">
      <c r="A88" s="55" t="s">
        <v>72</v>
      </c>
      <c r="B88" s="19" t="s">
        <v>191</v>
      </c>
    </row>
    <row r="89" spans="1:2" ht="12.75">
      <c r="A89" s="55"/>
      <c r="B89" s="19"/>
    </row>
    <row r="90" spans="1:2" ht="12.75">
      <c r="A90" s="55"/>
      <c r="B90" s="19"/>
    </row>
    <row r="91" spans="1:2" ht="12.75">
      <c r="A91" s="55"/>
      <c r="B91" s="17" t="s">
        <v>229</v>
      </c>
    </row>
    <row r="92" spans="1:2" ht="12.75">
      <c r="A92" s="55"/>
      <c r="B92" s="19"/>
    </row>
    <row r="93" spans="1:6" ht="12.75">
      <c r="A93" s="55"/>
      <c r="B93" s="19"/>
      <c r="D93" s="110" t="s">
        <v>230</v>
      </c>
      <c r="E93" s="54" t="s">
        <v>232</v>
      </c>
      <c r="F93" s="54" t="s">
        <v>247</v>
      </c>
    </row>
    <row r="94" spans="1:6" ht="12.75">
      <c r="A94" s="55"/>
      <c r="B94" s="19"/>
      <c r="D94" s="110" t="s">
        <v>231</v>
      </c>
      <c r="E94" s="54"/>
      <c r="F94" s="54"/>
    </row>
    <row r="95" spans="1:6" ht="12.75">
      <c r="A95" s="55"/>
      <c r="B95" s="19"/>
      <c r="D95" s="110"/>
      <c r="E95" s="110"/>
      <c r="F95" s="110"/>
    </row>
    <row r="96" spans="1:6" ht="12.75">
      <c r="A96" s="109"/>
      <c r="B96" s="17" t="s">
        <v>13</v>
      </c>
      <c r="D96" s="51">
        <f>12848633</f>
        <v>12848633</v>
      </c>
      <c r="E96" s="51">
        <v>-479755</v>
      </c>
      <c r="F96" s="51">
        <f>D96+E96</f>
        <v>12368878</v>
      </c>
    </row>
    <row r="97" spans="1:10" ht="12.75">
      <c r="A97" s="27"/>
      <c r="B97" s="17" t="s">
        <v>243</v>
      </c>
      <c r="D97" s="51">
        <v>0</v>
      </c>
      <c r="E97" s="51">
        <v>479755</v>
      </c>
      <c r="F97" s="51">
        <f>D97+E97</f>
        <v>479755</v>
      </c>
      <c r="J97" s="118"/>
    </row>
    <row r="98" spans="1:6" ht="12.75">
      <c r="A98" s="27"/>
      <c r="D98" s="51"/>
      <c r="E98" s="53"/>
      <c r="F98" s="53"/>
    </row>
    <row r="99" spans="1:2" ht="12.75">
      <c r="A99" s="55" t="s">
        <v>73</v>
      </c>
      <c r="B99" s="19" t="s">
        <v>142</v>
      </c>
    </row>
    <row r="100" spans="1:2" ht="12.75">
      <c r="A100" s="55"/>
      <c r="B100" s="19"/>
    </row>
    <row r="101" ht="12.75">
      <c r="B101" s="19"/>
    </row>
    <row r="102" ht="12.75"/>
    <row r="103" ht="12.75"/>
    <row r="104" spans="1:2" ht="12.75">
      <c r="A104" s="55" t="s">
        <v>74</v>
      </c>
      <c r="B104" s="19" t="s">
        <v>33</v>
      </c>
    </row>
    <row r="105" ht="12.75">
      <c r="B105" s="19"/>
    </row>
    <row r="106" ht="12.75"/>
    <row r="107" ht="12.75"/>
    <row r="108" ht="12.75"/>
    <row r="109" spans="1:2" ht="12.75">
      <c r="A109" s="55" t="s">
        <v>75</v>
      </c>
      <c r="B109" s="19" t="s">
        <v>34</v>
      </c>
    </row>
    <row r="110" ht="12.75">
      <c r="B110" s="19"/>
    </row>
    <row r="111" spans="1:2" ht="13.5" customHeight="1">
      <c r="A111" s="18"/>
      <c r="B111" s="18"/>
    </row>
    <row r="112" ht="13.5" customHeight="1">
      <c r="B112" s="20"/>
    </row>
    <row r="113" ht="13.5" customHeight="1">
      <c r="B113" s="20"/>
    </row>
    <row r="114" spans="1:7" s="2" customFormat="1" ht="12.75">
      <c r="A114" s="56" t="s">
        <v>76</v>
      </c>
      <c r="B114" s="24" t="s">
        <v>35</v>
      </c>
      <c r="C114" s="25"/>
      <c r="D114" s="25"/>
      <c r="G114" s="25"/>
    </row>
    <row r="115" spans="1:7" s="2" customFormat="1" ht="12.75">
      <c r="A115" s="29"/>
      <c r="B115" s="24"/>
      <c r="C115" s="25"/>
      <c r="D115" s="25"/>
      <c r="E115" s="25"/>
      <c r="G115" s="25"/>
    </row>
    <row r="116" spans="1:2" ht="13.5" customHeight="1">
      <c r="A116" s="18"/>
      <c r="B116" s="18"/>
    </row>
    <row r="117" ht="13.5" customHeight="1"/>
    <row r="118" spans="1:7" s="2" customFormat="1" ht="12.75">
      <c r="A118" s="56" t="s">
        <v>77</v>
      </c>
      <c r="B118" s="24" t="s">
        <v>39</v>
      </c>
      <c r="C118" s="25"/>
      <c r="D118" s="25"/>
      <c r="G118" s="25"/>
    </row>
    <row r="119" spans="1:7" s="2" customFormat="1" ht="12.75">
      <c r="A119" s="56"/>
      <c r="B119" s="24"/>
      <c r="C119" s="25"/>
      <c r="D119" s="25"/>
      <c r="G119" s="25"/>
    </row>
    <row r="120" spans="1:7" s="2" customFormat="1" ht="12.75">
      <c r="A120" s="56"/>
      <c r="B120" s="24"/>
      <c r="C120" s="25"/>
      <c r="D120" s="25"/>
      <c r="G120" s="25"/>
    </row>
    <row r="121" spans="1:7" s="2" customFormat="1" ht="12.75">
      <c r="A121" s="56"/>
      <c r="B121" s="24"/>
      <c r="C121" s="25"/>
      <c r="D121" s="25"/>
      <c r="G121" s="25"/>
    </row>
    <row r="122" spans="1:7" s="2" customFormat="1" ht="12.75">
      <c r="A122" s="56"/>
      <c r="B122" s="24"/>
      <c r="C122" s="25"/>
      <c r="D122" s="25"/>
      <c r="G122" s="25"/>
    </row>
    <row r="123" spans="1:7" s="2" customFormat="1" ht="12.75">
      <c r="A123" s="56" t="s">
        <v>78</v>
      </c>
      <c r="B123" s="24" t="s">
        <v>192</v>
      </c>
      <c r="C123" s="25"/>
      <c r="D123" s="25"/>
      <c r="G123" s="25"/>
    </row>
    <row r="124" spans="1:7" s="2" customFormat="1" ht="12.75">
      <c r="A124" s="29"/>
      <c r="B124" s="24"/>
      <c r="C124" s="25"/>
      <c r="D124" s="25"/>
      <c r="G124" s="25"/>
    </row>
    <row r="125" spans="1:7" s="2" customFormat="1" ht="12.75">
      <c r="A125" s="29"/>
      <c r="B125" s="25"/>
      <c r="C125" s="25"/>
      <c r="D125" s="25"/>
      <c r="G125" s="25"/>
    </row>
    <row r="126" spans="1:7" s="2" customFormat="1" ht="12.75">
      <c r="A126" s="29"/>
      <c r="B126" s="24"/>
      <c r="C126" s="25"/>
      <c r="D126" s="25"/>
      <c r="G126" s="25"/>
    </row>
    <row r="127" spans="1:7" s="2" customFormat="1" ht="12.75">
      <c r="A127" s="29"/>
      <c r="B127" s="24"/>
      <c r="C127" s="25"/>
      <c r="D127" s="25"/>
      <c r="G127" s="25"/>
    </row>
    <row r="128" spans="1:7" s="2" customFormat="1" ht="12.75">
      <c r="A128" s="29"/>
      <c r="B128" s="24"/>
      <c r="C128" s="25"/>
      <c r="D128" s="25"/>
      <c r="G128" s="25"/>
    </row>
    <row r="129" spans="1:7" s="2" customFormat="1" ht="12.75">
      <c r="A129" s="29"/>
      <c r="B129" s="24"/>
      <c r="C129" s="25"/>
      <c r="D129" s="25"/>
      <c r="G129" s="25"/>
    </row>
    <row r="130" spans="1:7" s="2" customFormat="1" ht="12.75">
      <c r="A130" s="29"/>
      <c r="B130" s="25"/>
      <c r="C130" s="25"/>
      <c r="D130" s="25"/>
      <c r="G130" s="25"/>
    </row>
    <row r="131" spans="1:7" s="2" customFormat="1" ht="12.75">
      <c r="A131" s="29"/>
      <c r="B131" s="25"/>
      <c r="C131" s="25"/>
      <c r="D131" s="25"/>
      <c r="G131" s="25"/>
    </row>
    <row r="132" spans="1:7" s="2" customFormat="1" ht="12.75">
      <c r="A132" s="29"/>
      <c r="B132" s="25"/>
      <c r="C132" s="25"/>
      <c r="D132" s="25"/>
      <c r="G132" s="25"/>
    </row>
    <row r="133" spans="1:7" s="2" customFormat="1" ht="12.75">
      <c r="A133" s="56" t="s">
        <v>79</v>
      </c>
      <c r="B133" s="24" t="s">
        <v>37</v>
      </c>
      <c r="C133" s="25"/>
      <c r="D133" s="25"/>
      <c r="G133" s="25"/>
    </row>
    <row r="134" spans="1:7" s="2" customFormat="1" ht="12.75">
      <c r="A134" s="56"/>
      <c r="B134" s="24"/>
      <c r="C134" s="25"/>
      <c r="D134" s="25"/>
      <c r="G134" s="25"/>
    </row>
    <row r="135" spans="1:7" s="2" customFormat="1" ht="12.75">
      <c r="A135" s="29"/>
      <c r="C135" s="25"/>
      <c r="D135" s="25"/>
      <c r="E135" s="43"/>
      <c r="F135" s="43"/>
      <c r="G135" s="25"/>
    </row>
    <row r="136" spans="1:7" s="2" customFormat="1" ht="12.75">
      <c r="A136" s="29"/>
      <c r="B136" s="24"/>
      <c r="C136" s="25"/>
      <c r="D136" s="25"/>
      <c r="E136" s="43"/>
      <c r="F136" s="43"/>
      <c r="G136" s="25"/>
    </row>
    <row r="137" spans="1:7" s="2" customFormat="1" ht="12.75">
      <c r="A137" s="29"/>
      <c r="B137" s="24"/>
      <c r="C137" s="25"/>
      <c r="D137" s="25"/>
      <c r="E137" s="43"/>
      <c r="F137" s="43"/>
      <c r="G137" s="25"/>
    </row>
    <row r="138" spans="1:7" s="2" customFormat="1" ht="12.75">
      <c r="A138" s="56" t="s">
        <v>80</v>
      </c>
      <c r="B138" s="24" t="s">
        <v>59</v>
      </c>
      <c r="C138" s="25"/>
      <c r="D138" s="25"/>
      <c r="G138" s="25"/>
    </row>
    <row r="139" spans="1:7" s="2" customFormat="1" ht="12.75">
      <c r="A139" s="56"/>
      <c r="B139" s="24"/>
      <c r="C139" s="25"/>
      <c r="D139" s="25"/>
      <c r="G139" s="25"/>
    </row>
    <row r="140" spans="1:7" s="2" customFormat="1" ht="12.75">
      <c r="A140" s="29"/>
      <c r="G140" s="25"/>
    </row>
    <row r="141" spans="1:7" s="2" customFormat="1" ht="12.75">
      <c r="A141" s="29"/>
      <c r="G141" s="25"/>
    </row>
    <row r="142" spans="1:7" s="2" customFormat="1" ht="12.75">
      <c r="A142" s="29"/>
      <c r="G142" s="25"/>
    </row>
    <row r="143" spans="1:7" s="2" customFormat="1" ht="12.75">
      <c r="A143" s="56" t="s">
        <v>81</v>
      </c>
      <c r="B143" s="24" t="s">
        <v>144</v>
      </c>
      <c r="C143" s="83"/>
      <c r="D143" s="83"/>
      <c r="G143" s="25"/>
    </row>
    <row r="144" spans="1:7" s="2" customFormat="1" ht="12.75">
      <c r="A144" s="29"/>
      <c r="B144" s="24"/>
      <c r="C144" s="25"/>
      <c r="D144" s="25"/>
      <c r="G144" s="25"/>
    </row>
    <row r="145" spans="1:7" s="2" customFormat="1" ht="12.75">
      <c r="A145" s="29"/>
      <c r="G145" s="25"/>
    </row>
    <row r="146" spans="1:7" s="2" customFormat="1" ht="12.75">
      <c r="A146" s="29"/>
      <c r="G146" s="25"/>
    </row>
    <row r="147" spans="1:7" s="2" customFormat="1" ht="12.75">
      <c r="A147" s="29"/>
      <c r="G147" s="25"/>
    </row>
    <row r="148" spans="1:7" s="2" customFormat="1" ht="12.75">
      <c r="A148" s="29"/>
      <c r="G148" s="25"/>
    </row>
    <row r="149" spans="1:7" s="2" customFormat="1" ht="12.75">
      <c r="A149" s="29"/>
      <c r="G149" s="25"/>
    </row>
    <row r="150" spans="1:7" s="2" customFormat="1" ht="12.75">
      <c r="A150" s="29"/>
      <c r="G150" s="25"/>
    </row>
    <row r="151" spans="1:7" s="2" customFormat="1" ht="12.75">
      <c r="A151" s="29"/>
      <c r="G151" s="25"/>
    </row>
    <row r="152" spans="1:7" s="2" customFormat="1" ht="12.75">
      <c r="A152" s="29"/>
      <c r="G152" s="25"/>
    </row>
    <row r="153" spans="1:7" s="2" customFormat="1" ht="13.5" customHeight="1">
      <c r="A153" s="29"/>
      <c r="G153" s="25"/>
    </row>
    <row r="154" spans="1:7" s="2" customFormat="1" ht="13.5" customHeight="1">
      <c r="A154" s="29"/>
      <c r="G154" s="25"/>
    </row>
    <row r="155" spans="1:7" s="84" customFormat="1" ht="12.75">
      <c r="A155" s="56" t="s">
        <v>82</v>
      </c>
      <c r="B155" s="24" t="s">
        <v>32</v>
      </c>
      <c r="C155" s="83"/>
      <c r="D155" s="83"/>
      <c r="G155" s="83"/>
    </row>
    <row r="156" spans="1:7" s="84" customFormat="1" ht="12.75">
      <c r="A156" s="81"/>
      <c r="B156" s="82"/>
      <c r="C156" s="83"/>
      <c r="D156" s="83"/>
      <c r="G156" s="83"/>
    </row>
    <row r="157" spans="1:7" s="84" customFormat="1" ht="12.75">
      <c r="A157" s="85"/>
      <c r="B157" s="83"/>
      <c r="C157" s="83"/>
      <c r="D157" s="83"/>
      <c r="G157" s="83"/>
    </row>
    <row r="158" spans="1:7" s="84" customFormat="1" ht="12.75">
      <c r="A158" s="85"/>
      <c r="B158" s="83"/>
      <c r="C158" s="83"/>
      <c r="D158" s="83"/>
      <c r="G158" s="83"/>
    </row>
    <row r="159" spans="1:7" s="84" customFormat="1" ht="12.75">
      <c r="A159" s="85"/>
      <c r="B159" s="83"/>
      <c r="C159" s="83"/>
      <c r="D159" s="83"/>
      <c r="G159" s="83"/>
    </row>
    <row r="160" spans="1:7" s="49" customFormat="1" ht="12.75">
      <c r="A160" s="96" t="s">
        <v>193</v>
      </c>
      <c r="B160" s="48" t="s">
        <v>38</v>
      </c>
      <c r="C160" s="86"/>
      <c r="D160" s="86"/>
      <c r="G160" s="30"/>
    </row>
    <row r="161" spans="1:7" s="49" customFormat="1" ht="12.75">
      <c r="A161" s="47"/>
      <c r="B161" s="48"/>
      <c r="C161" s="30"/>
      <c r="D161" s="30"/>
      <c r="G161" s="30"/>
    </row>
    <row r="162" spans="1:7" s="2" customFormat="1" ht="12.75">
      <c r="A162" s="29"/>
      <c r="B162" s="25"/>
      <c r="C162" s="25"/>
      <c r="D162" s="25"/>
      <c r="G162" s="25"/>
    </row>
    <row r="163" spans="1:7" s="2" customFormat="1" ht="12.75">
      <c r="A163" s="29"/>
      <c r="B163" s="25"/>
      <c r="C163" s="25"/>
      <c r="D163" s="25"/>
      <c r="G163" s="25"/>
    </row>
    <row r="164" spans="1:7" s="2" customFormat="1" ht="12.75" customHeight="1">
      <c r="A164" s="29"/>
      <c r="B164" s="25"/>
      <c r="C164" s="25"/>
      <c r="D164" s="25"/>
      <c r="G164" s="25"/>
    </row>
    <row r="165" spans="1:7" s="2" customFormat="1" ht="12.75" customHeight="1">
      <c r="A165" s="56" t="s">
        <v>150</v>
      </c>
      <c r="B165" s="24" t="s">
        <v>84</v>
      </c>
      <c r="C165" s="83"/>
      <c r="D165" s="83"/>
      <c r="G165" s="25"/>
    </row>
    <row r="166" spans="1:7" s="2" customFormat="1" ht="12.75">
      <c r="A166" s="56"/>
      <c r="B166" s="24"/>
      <c r="C166" s="25"/>
      <c r="D166" s="25"/>
      <c r="G166" s="25"/>
    </row>
    <row r="167" spans="1:7" s="2" customFormat="1" ht="12.75">
      <c r="A167" s="29"/>
      <c r="B167" s="25"/>
      <c r="C167" s="25"/>
      <c r="D167" s="25"/>
      <c r="G167" s="25"/>
    </row>
    <row r="168" spans="1:7" s="2" customFormat="1" ht="12.75">
      <c r="A168" s="29"/>
      <c r="B168" s="30"/>
      <c r="C168" s="25"/>
      <c r="D168" s="25"/>
      <c r="G168" s="25"/>
    </row>
    <row r="169" spans="1:7" s="2" customFormat="1" ht="12.75">
      <c r="A169" s="29"/>
      <c r="B169" s="30"/>
      <c r="C169" s="25"/>
      <c r="D169" s="25"/>
      <c r="G169" s="25"/>
    </row>
    <row r="170" spans="1:7" s="2" customFormat="1" ht="12.75">
      <c r="A170" s="29"/>
      <c r="B170" s="30"/>
      <c r="C170" s="25"/>
      <c r="D170" s="25"/>
      <c r="E170" s="43"/>
      <c r="F170" s="43" t="s">
        <v>176</v>
      </c>
      <c r="G170" s="25"/>
    </row>
    <row r="171" spans="1:7" s="2" customFormat="1" ht="12.75">
      <c r="A171" s="29"/>
      <c r="B171" s="25"/>
      <c r="C171" s="25"/>
      <c r="D171" s="25"/>
      <c r="E171" s="43"/>
      <c r="F171" s="43" t="s">
        <v>29</v>
      </c>
      <c r="G171" s="25"/>
    </row>
    <row r="172" spans="1:7" s="2" customFormat="1" ht="12.75">
      <c r="A172" s="29"/>
      <c r="B172" s="25" t="s">
        <v>83</v>
      </c>
      <c r="C172" s="25"/>
      <c r="D172" s="25"/>
      <c r="G172" s="25"/>
    </row>
    <row r="173" spans="1:7" s="2" customFormat="1" ht="12.75">
      <c r="A173" s="29"/>
      <c r="B173" s="97" t="s">
        <v>149</v>
      </c>
      <c r="C173" s="25"/>
      <c r="D173" s="25"/>
      <c r="E173" s="3"/>
      <c r="F173" s="3">
        <v>774900</v>
      </c>
      <c r="G173" s="25"/>
    </row>
    <row r="174" spans="1:7" s="2" customFormat="1" ht="12.75">
      <c r="A174" s="29"/>
      <c r="B174" s="25"/>
      <c r="C174" s="25"/>
      <c r="D174" s="25"/>
      <c r="E174" s="3"/>
      <c r="F174" s="3"/>
      <c r="G174" s="25"/>
    </row>
    <row r="175" spans="1:7" s="2" customFormat="1" ht="12.75">
      <c r="A175" s="29"/>
      <c r="B175" s="25" t="s">
        <v>83</v>
      </c>
      <c r="C175" s="25"/>
      <c r="D175" s="25"/>
      <c r="E175" s="3"/>
      <c r="F175" s="3"/>
      <c r="G175" s="25"/>
    </row>
    <row r="176" spans="1:7" s="2" customFormat="1" ht="12.75">
      <c r="A176" s="29"/>
      <c r="B176" s="97" t="s">
        <v>165</v>
      </c>
      <c r="C176" s="25"/>
      <c r="D176" s="25"/>
      <c r="E176" s="3"/>
      <c r="F176" s="3">
        <v>464102</v>
      </c>
      <c r="G176" s="25"/>
    </row>
    <row r="177" spans="1:7" s="2" customFormat="1" ht="12.75">
      <c r="A177" s="29"/>
      <c r="B177" s="97"/>
      <c r="C177" s="25"/>
      <c r="D177" s="25"/>
      <c r="E177" s="3"/>
      <c r="F177" s="3"/>
      <c r="G177" s="25"/>
    </row>
    <row r="178" spans="1:7" s="2" customFormat="1" ht="12.75">
      <c r="A178" s="56" t="s">
        <v>85</v>
      </c>
      <c r="B178" s="24" t="s">
        <v>60</v>
      </c>
      <c r="C178" s="83"/>
      <c r="D178" s="83"/>
      <c r="G178" s="25"/>
    </row>
    <row r="179" spans="1:7" s="2" customFormat="1" ht="12.75">
      <c r="A179" s="56"/>
      <c r="B179" s="24"/>
      <c r="C179" s="25"/>
      <c r="D179" s="25"/>
      <c r="G179" s="25"/>
    </row>
    <row r="180" spans="1:7" s="49" customFormat="1" ht="12.75">
      <c r="A180" s="47"/>
      <c r="B180" s="30" t="s">
        <v>194</v>
      </c>
      <c r="C180" s="30"/>
      <c r="D180" s="30"/>
      <c r="G180" s="30"/>
    </row>
    <row r="181" spans="1:7" s="49" customFormat="1" ht="12.75">
      <c r="A181" s="47"/>
      <c r="B181" s="30"/>
      <c r="C181" s="30"/>
      <c r="D181" s="30"/>
      <c r="G181" s="30"/>
    </row>
    <row r="182" spans="1:7" s="49" customFormat="1" ht="12.75">
      <c r="A182" s="47"/>
      <c r="B182" s="50"/>
      <c r="C182" s="30"/>
      <c r="D182" s="30"/>
      <c r="F182" s="43" t="s">
        <v>62</v>
      </c>
      <c r="G182" s="30"/>
    </row>
    <row r="183" spans="1:7" s="49" customFormat="1" ht="12.75">
      <c r="A183" s="47"/>
      <c r="B183" s="50"/>
      <c r="C183" s="30"/>
      <c r="D183" s="30"/>
      <c r="F183" s="43" t="s">
        <v>176</v>
      </c>
      <c r="G183" s="30"/>
    </row>
    <row r="184" spans="1:7" s="49" customFormat="1" ht="12.75">
      <c r="A184" s="47"/>
      <c r="B184" s="50"/>
      <c r="C184" s="30"/>
      <c r="D184" s="30"/>
      <c r="F184" s="43" t="s">
        <v>29</v>
      </c>
      <c r="G184" s="30"/>
    </row>
    <row r="185" spans="1:7" s="49" customFormat="1" ht="12.75">
      <c r="A185" s="47"/>
      <c r="B185" s="50"/>
      <c r="C185" s="30"/>
      <c r="D185" s="30"/>
      <c r="G185" s="30"/>
    </row>
    <row r="186" spans="1:7" s="49" customFormat="1" ht="12.75">
      <c r="A186" s="47"/>
      <c r="B186" s="49" t="s">
        <v>116</v>
      </c>
      <c r="C186" s="30"/>
      <c r="D186" s="30"/>
      <c r="F186" s="51">
        <v>15000</v>
      </c>
      <c r="G186" s="73"/>
    </row>
    <row r="187" spans="1:7" s="49" customFormat="1" ht="12.75">
      <c r="A187" s="47"/>
      <c r="B187" s="49" t="s">
        <v>117</v>
      </c>
      <c r="C187" s="30"/>
      <c r="D187" s="30"/>
      <c r="F187" s="51"/>
      <c r="G187" s="73"/>
    </row>
    <row r="188" spans="1:7" s="49" customFormat="1" ht="12.75">
      <c r="A188" s="47"/>
      <c r="C188" s="30"/>
      <c r="D188" s="30"/>
      <c r="F188" s="51"/>
      <c r="G188" s="73"/>
    </row>
    <row r="189" spans="1:7" s="49" customFormat="1" ht="12.75">
      <c r="A189" s="47"/>
      <c r="B189" s="30" t="s">
        <v>110</v>
      </c>
      <c r="C189" s="30"/>
      <c r="D189" s="30"/>
      <c r="F189" s="52">
        <v>3000</v>
      </c>
      <c r="G189" s="73"/>
    </row>
    <row r="190" spans="1:7" s="49" customFormat="1" ht="12.75">
      <c r="A190" s="47"/>
      <c r="B190" s="30"/>
      <c r="C190" s="30"/>
      <c r="D190" s="30"/>
      <c r="F190" s="52"/>
      <c r="G190" s="73"/>
    </row>
    <row r="191" spans="1:7" s="49" customFormat="1" ht="12.75">
      <c r="A191" s="47"/>
      <c r="B191" s="30" t="s">
        <v>118</v>
      </c>
      <c r="C191" s="30"/>
      <c r="D191" s="30"/>
      <c r="F191" s="52">
        <v>6000</v>
      </c>
      <c r="G191" s="73"/>
    </row>
    <row r="192" spans="1:8" s="49" customFormat="1" ht="12.75">
      <c r="A192" s="47"/>
      <c r="B192" s="30" t="s">
        <v>119</v>
      </c>
      <c r="C192" s="30"/>
      <c r="D192" s="30"/>
      <c r="F192" s="52"/>
      <c r="G192" s="73"/>
      <c r="H192" s="94"/>
    </row>
    <row r="193" spans="1:7" s="49" customFormat="1" ht="12.75">
      <c r="A193" s="47"/>
      <c r="B193" s="30"/>
      <c r="C193" s="30"/>
      <c r="D193" s="30"/>
      <c r="F193" s="52"/>
      <c r="G193" s="73"/>
    </row>
    <row r="194" spans="1:7" s="49" customFormat="1" ht="12.75">
      <c r="A194" s="47"/>
      <c r="B194" s="30" t="s">
        <v>111</v>
      </c>
      <c r="C194" s="30"/>
      <c r="D194" s="30"/>
      <c r="F194" s="3">
        <v>6000</v>
      </c>
      <c r="G194" s="73"/>
    </row>
    <row r="195" spans="1:7" s="2" customFormat="1" ht="12.75">
      <c r="A195" s="29"/>
      <c r="B195" s="30"/>
      <c r="C195" s="25"/>
      <c r="D195" s="25"/>
      <c r="G195" s="73"/>
    </row>
    <row r="196" spans="2:7" ht="12.75">
      <c r="B196" s="50" t="s">
        <v>120</v>
      </c>
      <c r="F196" s="53">
        <v>42854.13</v>
      </c>
      <c r="G196" s="73"/>
    </row>
    <row r="197" spans="2:7" ht="12.75">
      <c r="B197" s="30" t="s">
        <v>121</v>
      </c>
      <c r="F197" s="53"/>
      <c r="G197" s="73"/>
    </row>
    <row r="198" spans="2:7" ht="12.75">
      <c r="B198" s="50"/>
      <c r="G198" s="73"/>
    </row>
    <row r="199" spans="2:7" ht="12.75">
      <c r="B199" s="50" t="s">
        <v>135</v>
      </c>
      <c r="F199" s="51">
        <f>19609074.15+13864.6</f>
        <v>19622938.75</v>
      </c>
      <c r="G199" s="73"/>
    </row>
    <row r="200" spans="2:6" ht="12.75">
      <c r="B200" s="50" t="s">
        <v>140</v>
      </c>
      <c r="F200" s="53"/>
    </row>
    <row r="201" spans="2:6" ht="12.75">
      <c r="B201" s="50"/>
      <c r="F201" s="53"/>
    </row>
    <row r="202" spans="2:6" ht="12.75">
      <c r="B202" s="50" t="s">
        <v>172</v>
      </c>
      <c r="C202" s="101"/>
      <c r="D202" s="101"/>
      <c r="F202" s="53">
        <v>22057.2</v>
      </c>
    </row>
    <row r="203" spans="2:6" ht="12.75">
      <c r="B203" s="50" t="s">
        <v>157</v>
      </c>
      <c r="C203" s="101"/>
      <c r="D203" s="101"/>
      <c r="E203" s="102"/>
      <c r="F203" s="102"/>
    </row>
    <row r="204" spans="2:6" ht="12.75">
      <c r="B204" s="50"/>
      <c r="C204" s="101"/>
      <c r="D204" s="101"/>
      <c r="E204" s="102"/>
      <c r="F204" s="102"/>
    </row>
    <row r="205" spans="2:6" ht="12.75">
      <c r="B205" s="50" t="s">
        <v>201</v>
      </c>
      <c r="C205" s="101"/>
      <c r="D205" s="101"/>
      <c r="E205" s="102"/>
      <c r="F205" s="51">
        <v>14475.32</v>
      </c>
    </row>
    <row r="206" spans="2:6" ht="12.75">
      <c r="B206" s="50" t="s">
        <v>200</v>
      </c>
      <c r="C206" s="101"/>
      <c r="D206" s="101"/>
      <c r="E206" s="102"/>
      <c r="F206" s="102"/>
    </row>
    <row r="207" spans="2:6" ht="12.75">
      <c r="B207" s="50"/>
      <c r="C207" s="101"/>
      <c r="D207" s="101"/>
      <c r="E207" s="102"/>
      <c r="F207" s="102"/>
    </row>
    <row r="208" spans="2:6" ht="12.75">
      <c r="B208" s="50"/>
      <c r="E208" s="87"/>
      <c r="F208" s="53"/>
    </row>
    <row r="209" spans="1:7" s="2" customFormat="1" ht="12.75">
      <c r="A209" s="29"/>
      <c r="B209" s="25"/>
      <c r="C209" s="25"/>
      <c r="D209" s="25"/>
      <c r="G209" s="25"/>
    </row>
    <row r="210" spans="1:7" s="2" customFormat="1" ht="12.75">
      <c r="A210" s="29"/>
      <c r="B210" s="30"/>
      <c r="C210" s="25"/>
      <c r="D210" s="25"/>
      <c r="G210" s="25"/>
    </row>
    <row r="211" spans="1:7" s="2" customFormat="1" ht="12.75">
      <c r="A211" s="29"/>
      <c r="B211" s="30"/>
      <c r="C211" s="25"/>
      <c r="D211" s="25"/>
      <c r="G211" s="25"/>
    </row>
    <row r="212" spans="1:7" s="2" customFormat="1" ht="12.75">
      <c r="A212" s="29"/>
      <c r="B212" s="30"/>
      <c r="C212" s="25"/>
      <c r="D212" s="25"/>
      <c r="G212" s="25"/>
    </row>
    <row r="213" spans="1:7" s="2" customFormat="1" ht="12.75">
      <c r="A213" s="29"/>
      <c r="B213" s="30"/>
      <c r="C213" s="25"/>
      <c r="D213" s="25"/>
      <c r="G213" s="25"/>
    </row>
  </sheetData>
  <printOptions/>
  <pageMargins left="0.5905511811023623" right="0.3937007874015748" top="1.1655511811023622" bottom="0.5511811023622047" header="0.5118110236220472" footer="0.5118110236220472"/>
  <pageSetup horizontalDpi="600" verticalDpi="600" orientation="portrait" paperSize="9" r:id="rId4"/>
  <rowBreaks count="3" manualBreakCount="3">
    <brk id="56" max="5" man="1"/>
    <brk id="108" max="5" man="1"/>
    <brk id="159" max="5" man="1"/>
  </rowBreaks>
  <drawing r:id="rId3"/>
  <legacyDrawing r:id="rId2"/>
</worksheet>
</file>

<file path=xl/worksheets/sheet8.xml><?xml version="1.0" encoding="utf-8"?>
<worksheet xmlns="http://schemas.openxmlformats.org/spreadsheetml/2006/main" xmlns:r="http://schemas.openxmlformats.org/officeDocument/2006/relationships">
  <dimension ref="A1:AR601"/>
  <sheetViews>
    <sheetView view="pageBreakPreview" zoomScaleSheetLayoutView="100" workbookViewId="0" topLeftCell="A55">
      <selection activeCell="J80" sqref="J80"/>
    </sheetView>
  </sheetViews>
  <sheetFormatPr defaultColWidth="9.140625" defaultRowHeight="12.75"/>
  <cols>
    <col min="1" max="1" width="4.140625" style="37" customWidth="1"/>
    <col min="2" max="2" width="3.7109375" style="17" customWidth="1"/>
    <col min="3" max="3" width="28.8515625" style="17" customWidth="1"/>
    <col min="4" max="4" width="11.8515625" style="17" customWidth="1"/>
    <col min="5" max="7" width="15.140625" style="18" customWidth="1"/>
    <col min="8" max="16384" width="8.8515625" style="18" customWidth="1"/>
  </cols>
  <sheetData>
    <row r="1" spans="1:4" s="2" customFormat="1" ht="12.75">
      <c r="A1" s="37" t="s">
        <v>0</v>
      </c>
      <c r="D1" s="3"/>
    </row>
    <row r="2" spans="1:4" s="2" customFormat="1" ht="12.75">
      <c r="A2" s="18" t="s">
        <v>1</v>
      </c>
      <c r="D2" s="3"/>
    </row>
    <row r="3" spans="1:4" ht="12.75">
      <c r="A3" s="38"/>
      <c r="B3" s="21"/>
      <c r="C3" s="21"/>
      <c r="D3" s="21"/>
    </row>
    <row r="5" spans="2:3" ht="12.75">
      <c r="B5" s="19"/>
      <c r="C5" s="19"/>
    </row>
    <row r="6" spans="2:3" ht="12.75">
      <c r="B6" s="23"/>
      <c r="C6" s="23"/>
    </row>
    <row r="7" spans="2:3" ht="12.75">
      <c r="B7" s="23"/>
      <c r="C7" s="23"/>
    </row>
    <row r="8" spans="1:32" s="84" customFormat="1" ht="12.75">
      <c r="A8" s="57" t="s">
        <v>86</v>
      </c>
      <c r="B8" s="29" t="s">
        <v>44</v>
      </c>
      <c r="C8" s="29"/>
      <c r="D8" s="88"/>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row>
    <row r="9" spans="1:32" s="26" customFormat="1" ht="12.75">
      <c r="A9" s="39"/>
      <c r="B9" s="29"/>
      <c r="C9" s="29"/>
      <c r="D9" s="31"/>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row>
    <row r="10" spans="2:3" ht="12.75">
      <c r="B10" s="23"/>
      <c r="C10" s="23"/>
    </row>
    <row r="11" spans="2:3" ht="12.75">
      <c r="B11" s="23"/>
      <c r="C11" s="23"/>
    </row>
    <row r="12" spans="2:3" ht="12.75">
      <c r="B12" s="23"/>
      <c r="C12" s="23"/>
    </row>
    <row r="13" spans="2:3" ht="12.75">
      <c r="B13" s="23"/>
      <c r="C13" s="23"/>
    </row>
    <row r="14" spans="2:3" ht="12.75">
      <c r="B14" s="23"/>
      <c r="C14" s="23"/>
    </row>
    <row r="15" spans="2:3" ht="12.75">
      <c r="B15" s="23"/>
      <c r="C15" s="23"/>
    </row>
    <row r="16" spans="2:3" ht="12.75">
      <c r="B16" s="23"/>
      <c r="C16" s="23"/>
    </row>
    <row r="17" spans="2:3" ht="12.75">
      <c r="B17" s="23"/>
      <c r="C17" s="23"/>
    </row>
    <row r="18" spans="2:3" ht="12.75">
      <c r="B18" s="23"/>
      <c r="C18" s="23"/>
    </row>
    <row r="19" spans="2:3" ht="22.5" customHeight="1">
      <c r="B19" s="23"/>
      <c r="C19" s="23"/>
    </row>
    <row r="20" spans="1:44" s="2" customFormat="1" ht="12.75">
      <c r="A20" s="57" t="s">
        <v>87</v>
      </c>
      <c r="B20" s="29" t="s">
        <v>57</v>
      </c>
      <c r="C20" s="29"/>
      <c r="D20" s="90"/>
      <c r="E20" s="91"/>
      <c r="F20" s="91"/>
      <c r="G20" s="91"/>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row>
    <row r="21" spans="1:44" s="2" customFormat="1" ht="12.75">
      <c r="A21" s="39"/>
      <c r="B21" s="29" t="s">
        <v>58</v>
      </c>
      <c r="C21" s="29"/>
      <c r="D21" s="90"/>
      <c r="E21" s="91"/>
      <c r="F21" s="91"/>
      <c r="G21" s="91"/>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row>
    <row r="22" spans="1:44" s="2" customFormat="1" ht="13.5" customHeight="1">
      <c r="A22" s="39"/>
      <c r="B22" s="33"/>
      <c r="C22" s="33"/>
      <c r="D22" s="33"/>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row>
    <row r="23" spans="1:44" s="2" customFormat="1" ht="12.75">
      <c r="A23" s="39"/>
      <c r="B23" s="33"/>
      <c r="C23" s="33"/>
      <c r="D23" s="33"/>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row>
    <row r="24" spans="1:44" s="2" customFormat="1" ht="12.75">
      <c r="A24" s="39"/>
      <c r="B24" s="33"/>
      <c r="C24" s="33"/>
      <c r="D24" s="33"/>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row>
    <row r="25" spans="1:44" s="2" customFormat="1" ht="13.5" customHeight="1">
      <c r="A25" s="39"/>
      <c r="B25" s="33"/>
      <c r="C25" s="33"/>
      <c r="D25" s="33"/>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row>
    <row r="26" spans="1:44" s="2" customFormat="1" ht="13.5" customHeight="1">
      <c r="A26" s="39"/>
      <c r="B26" s="33"/>
      <c r="C26" s="33"/>
      <c r="D26" s="33"/>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row>
    <row r="27" spans="1:44" s="2" customFormat="1" ht="13.5" customHeight="1">
      <c r="A27" s="39"/>
      <c r="B27" s="33"/>
      <c r="C27" s="33"/>
      <c r="D27" s="33"/>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row>
    <row r="28" spans="1:44" s="2" customFormat="1" ht="12.75">
      <c r="A28" s="57" t="s">
        <v>88</v>
      </c>
      <c r="B28" s="29" t="s">
        <v>40</v>
      </c>
      <c r="C28" s="29"/>
      <c r="D28" s="33"/>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row>
    <row r="29" spans="1:44" s="2" customFormat="1" ht="12.75">
      <c r="A29" s="57"/>
      <c r="B29" s="29"/>
      <c r="C29" s="29"/>
      <c r="D29" s="33"/>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row>
    <row r="30" ht="13.5" customHeight="1"/>
    <row r="31" ht="13.5" customHeight="1"/>
    <row r="32" ht="13.5" customHeight="1"/>
    <row r="33" ht="13.5" customHeight="1"/>
    <row r="34" ht="13.5" customHeight="1"/>
    <row r="35" ht="13.5" customHeight="1">
      <c r="H35" s="104"/>
    </row>
    <row r="36" ht="13.5" customHeight="1"/>
    <row r="37" ht="13.5" customHeight="1"/>
    <row r="38" ht="13.5" customHeight="1"/>
    <row r="39" ht="13.5" customHeight="1"/>
    <row r="40" spans="1:44" s="2" customFormat="1" ht="12.75">
      <c r="A40" s="57" t="s">
        <v>89</v>
      </c>
      <c r="B40" s="29" t="s">
        <v>45</v>
      </c>
      <c r="C40" s="29"/>
      <c r="D40" s="33"/>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row>
    <row r="41" spans="1:44" s="2" customFormat="1" ht="12.75">
      <c r="A41" s="57"/>
      <c r="B41" s="29"/>
      <c r="C41" s="29"/>
      <c r="D41" s="33"/>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row>
    <row r="42" spans="1:44" s="2" customFormat="1" ht="12.75">
      <c r="A42" s="39"/>
      <c r="B42" s="33"/>
      <c r="C42" s="33"/>
      <c r="D42" s="33"/>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row>
    <row r="43" spans="1:44" s="2" customFormat="1" ht="12.75">
      <c r="A43" s="39"/>
      <c r="B43" s="33"/>
      <c r="C43" s="33"/>
      <c r="D43" s="33"/>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row>
    <row r="44" spans="1:44" s="2" customFormat="1" ht="12.75">
      <c r="A44" s="57" t="s">
        <v>90</v>
      </c>
      <c r="B44" s="29" t="s">
        <v>8</v>
      </c>
      <c r="C44" s="29"/>
      <c r="D44" s="33"/>
      <c r="E44" s="27"/>
      <c r="F44" s="27"/>
      <c r="G44" s="33"/>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row>
    <row r="45" spans="1:44" s="2" customFormat="1" ht="12.75">
      <c r="A45" s="39"/>
      <c r="B45" s="29"/>
      <c r="C45" s="29"/>
      <c r="D45" s="33"/>
      <c r="E45" s="33"/>
      <c r="F45" s="46"/>
      <c r="G45" s="36" t="s">
        <v>62</v>
      </c>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row>
    <row r="46" spans="1:44" s="25" customFormat="1" ht="12.75">
      <c r="A46" s="39"/>
      <c r="B46" s="33"/>
      <c r="C46" s="33"/>
      <c r="D46" s="33"/>
      <c r="E46" s="43"/>
      <c r="F46" s="43"/>
      <c r="G46" s="43" t="s">
        <v>176</v>
      </c>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row>
    <row r="47" spans="1:44" s="25" customFormat="1" ht="12.75">
      <c r="A47" s="39"/>
      <c r="B47" s="33"/>
      <c r="C47" s="33"/>
      <c r="D47" s="33"/>
      <c r="E47" s="46"/>
      <c r="F47" s="46"/>
      <c r="G47" s="46" t="s">
        <v>29</v>
      </c>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row>
    <row r="48" spans="1:44" s="25" customFormat="1" ht="12.75">
      <c r="A48" s="39"/>
      <c r="B48" s="33" t="s">
        <v>159</v>
      </c>
      <c r="C48" s="33"/>
      <c r="D48" s="33"/>
      <c r="E48" s="46"/>
      <c r="F48" s="46"/>
      <c r="G48" s="46"/>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row>
    <row r="49" spans="1:44" s="25" customFormat="1" ht="12.75">
      <c r="A49" s="39"/>
      <c r="B49" s="33"/>
      <c r="C49" s="33" t="s">
        <v>160</v>
      </c>
      <c r="D49" s="33"/>
      <c r="E49" s="46"/>
      <c r="F49" s="45"/>
      <c r="G49" s="41">
        <v>873611</v>
      </c>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row>
    <row r="50" spans="1:44" s="2" customFormat="1" ht="12.75" hidden="1">
      <c r="A50" s="39"/>
      <c r="B50" s="33"/>
      <c r="C50" s="33" t="s">
        <v>161</v>
      </c>
      <c r="D50" s="33"/>
      <c r="E50" s="45"/>
      <c r="F50" s="45"/>
      <c r="G50" s="69"/>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row>
    <row r="51" spans="1:44" s="2" customFormat="1" ht="12.75" hidden="1">
      <c r="A51" s="39"/>
      <c r="B51" s="33"/>
      <c r="C51" s="33"/>
      <c r="D51" s="33"/>
      <c r="E51" s="45"/>
      <c r="F51" s="45"/>
      <c r="G51" s="45">
        <f>SUM(G49:G50)</f>
        <v>873611</v>
      </c>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row>
    <row r="52" spans="1:44" s="2" customFormat="1" ht="12.75">
      <c r="A52" s="39"/>
      <c r="B52" s="33" t="s">
        <v>134</v>
      </c>
      <c r="C52" s="33"/>
      <c r="D52" s="33"/>
      <c r="E52" s="45"/>
      <c r="F52" s="45"/>
      <c r="G52" s="69">
        <v>9000</v>
      </c>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row>
    <row r="53" spans="1:44" s="2" customFormat="1" ht="13.5" thickBot="1">
      <c r="A53" s="39"/>
      <c r="B53" s="33"/>
      <c r="C53" s="33"/>
      <c r="D53" s="33"/>
      <c r="E53" s="45"/>
      <c r="F53" s="45"/>
      <c r="G53" s="42">
        <f>SUM(G51:G52)</f>
        <v>882611</v>
      </c>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row>
    <row r="54" spans="1:44" s="2" customFormat="1" ht="13.5" thickTop="1">
      <c r="A54" s="39"/>
      <c r="B54" s="44"/>
      <c r="C54" s="44"/>
      <c r="D54" s="33"/>
      <c r="E54" s="41"/>
      <c r="F54" s="45"/>
      <c r="G54" s="45"/>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row>
    <row r="55" spans="1:44" s="2" customFormat="1" ht="12.75">
      <c r="A55" s="39"/>
      <c r="B55" s="44"/>
      <c r="C55" s="44"/>
      <c r="D55" s="33"/>
      <c r="E55" s="41"/>
      <c r="F55" s="41"/>
      <c r="G55" s="45"/>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row>
    <row r="56" spans="1:44" s="2" customFormat="1" ht="12.75">
      <c r="A56" s="39"/>
      <c r="B56" s="44"/>
      <c r="C56" s="44"/>
      <c r="D56" s="33"/>
      <c r="E56" s="41"/>
      <c r="F56" s="41"/>
      <c r="G56" s="45"/>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row>
    <row r="57" spans="1:44" s="2" customFormat="1" ht="12.75">
      <c r="A57" s="39"/>
      <c r="B57" s="44"/>
      <c r="C57" s="44"/>
      <c r="D57" s="33"/>
      <c r="E57" s="41"/>
      <c r="F57" s="41"/>
      <c r="G57" s="45"/>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row>
    <row r="58" spans="1:44" s="2" customFormat="1" ht="12.75">
      <c r="A58" s="57" t="s">
        <v>91</v>
      </c>
      <c r="B58" s="29" t="s">
        <v>99</v>
      </c>
      <c r="C58" s="29"/>
      <c r="D58" s="33"/>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row>
    <row r="59" spans="1:44" s="2" customFormat="1" ht="12.75">
      <c r="A59" s="57"/>
      <c r="B59" s="29"/>
      <c r="C59" s="29"/>
      <c r="D59" s="33"/>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row>
    <row r="60" spans="1:44" s="2" customFormat="1" ht="12.75">
      <c r="A60" s="39"/>
      <c r="B60" s="33"/>
      <c r="C60" s="33"/>
      <c r="D60" s="33"/>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row>
    <row r="61" spans="1:44" s="2" customFormat="1" ht="12.75">
      <c r="A61" s="39"/>
      <c r="B61" s="33"/>
      <c r="C61" s="33"/>
      <c r="D61" s="33"/>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row>
    <row r="62" spans="1:44" s="2" customFormat="1" ht="12.75">
      <c r="A62" s="39"/>
      <c r="B62" s="33"/>
      <c r="C62" s="33"/>
      <c r="D62" s="33"/>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row>
    <row r="63" spans="1:44" s="2" customFormat="1" ht="12.75">
      <c r="A63" s="57" t="s">
        <v>92</v>
      </c>
      <c r="B63" s="29" t="s">
        <v>98</v>
      </c>
      <c r="C63" s="29"/>
      <c r="D63" s="33"/>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row>
    <row r="64" spans="1:44" s="2" customFormat="1" ht="12.75">
      <c r="A64" s="57"/>
      <c r="B64" s="29"/>
      <c r="C64" s="29"/>
      <c r="D64" s="33"/>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row>
    <row r="65" spans="1:44" s="2" customFormat="1" ht="12.75">
      <c r="A65" s="39"/>
      <c r="B65" s="33" t="s">
        <v>228</v>
      </c>
      <c r="C65" s="33"/>
      <c r="D65" s="33"/>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row>
    <row r="66" spans="1:44" s="2" customFormat="1" ht="12.75">
      <c r="A66" s="39"/>
      <c r="B66" s="33"/>
      <c r="C66" s="33"/>
      <c r="D66" s="33"/>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row>
    <row r="67" spans="1:44" s="2" customFormat="1" ht="12.75">
      <c r="A67" s="39"/>
      <c r="B67" s="33"/>
      <c r="C67" s="33"/>
      <c r="D67" s="33"/>
      <c r="E67" s="27"/>
      <c r="F67" s="27"/>
      <c r="G67" s="36" t="s">
        <v>67</v>
      </c>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row>
    <row r="68" spans="1:44" s="2" customFormat="1" ht="12.75">
      <c r="A68" s="39"/>
      <c r="B68" s="33"/>
      <c r="C68" s="33"/>
      <c r="D68" s="33"/>
      <c r="E68" s="27"/>
      <c r="F68" s="27"/>
      <c r="G68" s="43" t="s">
        <v>176</v>
      </c>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row>
    <row r="69" spans="1:44" s="2" customFormat="1" ht="12.75">
      <c r="A69" s="39"/>
      <c r="B69" s="33"/>
      <c r="C69" s="33"/>
      <c r="D69" s="33"/>
      <c r="E69" s="27"/>
      <c r="F69" s="27"/>
      <c r="G69" s="36" t="s">
        <v>29</v>
      </c>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row>
    <row r="70" spans="1:44" s="2" customFormat="1" ht="12.75">
      <c r="A70" s="39"/>
      <c r="B70" s="33" t="s">
        <v>154</v>
      </c>
      <c r="C70" s="33"/>
      <c r="D70" s="33"/>
      <c r="E70" s="27"/>
      <c r="F70" s="27"/>
      <c r="G70" s="41">
        <v>1189166.04</v>
      </c>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row>
    <row r="71" spans="1:44" s="2" customFormat="1" ht="12.75">
      <c r="A71" s="39"/>
      <c r="B71" s="33" t="s">
        <v>155</v>
      </c>
      <c r="C71" s="33"/>
      <c r="D71" s="33"/>
      <c r="E71" s="27"/>
      <c r="G71" s="41">
        <v>431046</v>
      </c>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row>
    <row r="72" spans="1:44" s="2" customFormat="1" ht="13.5" thickBot="1">
      <c r="A72" s="39"/>
      <c r="B72" s="33" t="s">
        <v>156</v>
      </c>
      <c r="C72" s="33"/>
      <c r="D72" s="33"/>
      <c r="E72" s="27"/>
      <c r="F72" s="27"/>
      <c r="G72" s="99">
        <v>431046</v>
      </c>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row>
    <row r="73" spans="1:44" s="2" customFormat="1" ht="12.75">
      <c r="A73" s="39"/>
      <c r="B73" s="33"/>
      <c r="C73" s="33"/>
      <c r="D73" s="33"/>
      <c r="E73" s="33"/>
      <c r="F73" s="33"/>
      <c r="G73" s="33"/>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row>
    <row r="74" spans="1:44" s="26" customFormat="1" ht="12.75">
      <c r="A74" s="57" t="s">
        <v>93</v>
      </c>
      <c r="B74" s="29" t="s">
        <v>122</v>
      </c>
      <c r="C74" s="29"/>
      <c r="D74" s="33"/>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row>
    <row r="75" spans="1:44" s="26" customFormat="1" ht="12.75">
      <c r="A75" s="57"/>
      <c r="B75" s="29"/>
      <c r="C75" s="29"/>
      <c r="D75" s="33"/>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row>
    <row r="76" spans="1:44" s="2" customFormat="1" ht="12.75">
      <c r="A76" s="39"/>
      <c r="B76" s="29" t="s">
        <v>123</v>
      </c>
      <c r="C76" s="29"/>
      <c r="D76" s="33"/>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row>
    <row r="77" spans="1:44" s="2" customFormat="1" ht="12.75">
      <c r="A77" s="39"/>
      <c r="B77" s="29"/>
      <c r="C77" s="29"/>
      <c r="D77" s="33"/>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row>
    <row r="78" spans="1:44" s="2" customFormat="1" ht="12.75">
      <c r="A78" s="39"/>
      <c r="B78" s="29"/>
      <c r="C78" s="29"/>
      <c r="D78" s="33"/>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row>
    <row r="79" spans="1:44" s="2" customFormat="1" ht="12.75">
      <c r="A79" s="39"/>
      <c r="B79" s="29"/>
      <c r="C79" s="29"/>
      <c r="D79" s="33"/>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row>
    <row r="80" spans="1:44" s="26" customFormat="1" ht="12.75">
      <c r="A80" s="40"/>
      <c r="B80" s="34"/>
      <c r="C80" s="34"/>
      <c r="D80" s="34"/>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row>
    <row r="81" spans="1:44" s="26" customFormat="1" ht="12.75">
      <c r="A81" s="40"/>
      <c r="B81" s="29"/>
      <c r="C81" s="34"/>
      <c r="D81" s="34"/>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row>
    <row r="82" spans="1:44" s="26" customFormat="1" ht="12.75">
      <c r="A82" s="40"/>
      <c r="B82" s="34"/>
      <c r="C82" s="34"/>
      <c r="D82" s="34"/>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row>
    <row r="83" spans="1:44" s="26" customFormat="1" ht="12.75">
      <c r="A83" s="40"/>
      <c r="B83" s="34"/>
      <c r="C83" s="34"/>
      <c r="D83" s="34"/>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row>
    <row r="84" spans="1:44" s="26" customFormat="1" ht="12.75">
      <c r="A84" s="40"/>
      <c r="B84" s="34"/>
      <c r="C84" s="34"/>
      <c r="D84" s="34"/>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row>
    <row r="85" spans="1:44" s="26" customFormat="1" ht="12.75">
      <c r="A85" s="40"/>
      <c r="B85" s="34"/>
      <c r="C85" s="34"/>
      <c r="D85" s="34"/>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row>
    <row r="86" spans="1:44" s="26" customFormat="1" ht="12.75">
      <c r="A86" s="40"/>
      <c r="B86" s="34"/>
      <c r="C86" s="34"/>
      <c r="D86" s="27"/>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row>
    <row r="87" spans="1:44" s="26" customFormat="1" ht="12.75">
      <c r="A87" s="40"/>
      <c r="B87" s="34"/>
      <c r="C87" s="34"/>
      <c r="D87" s="34"/>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row>
    <row r="88" spans="1:44" s="26" customFormat="1" ht="12.75">
      <c r="A88" s="40"/>
      <c r="B88" s="34"/>
      <c r="C88" s="34"/>
      <c r="D88" s="34"/>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row>
    <row r="89" spans="1:44" s="26" customFormat="1" ht="12.75">
      <c r="A89" s="40"/>
      <c r="B89" s="34"/>
      <c r="C89" s="34"/>
      <c r="D89" s="34"/>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row>
    <row r="90" spans="1:44" s="26" customFormat="1" ht="12.75">
      <c r="A90" s="40"/>
      <c r="B90" s="34"/>
      <c r="C90" s="34"/>
      <c r="D90" s="34"/>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row>
    <row r="91" spans="1:44" s="26" customFormat="1" ht="12.75">
      <c r="A91" s="40"/>
      <c r="B91" s="34"/>
      <c r="C91" s="34"/>
      <c r="D91" s="34"/>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row>
    <row r="92" spans="1:44" s="26" customFormat="1" ht="12.75">
      <c r="A92" s="40"/>
      <c r="B92" s="34"/>
      <c r="C92" s="34"/>
      <c r="D92" s="34"/>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row>
    <row r="93" spans="1:44" s="26" customFormat="1" ht="12.75">
      <c r="A93" s="40"/>
      <c r="B93" s="34"/>
      <c r="C93" s="34"/>
      <c r="D93" s="34"/>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row>
    <row r="94" spans="1:44" s="26" customFormat="1" ht="12.75">
      <c r="A94" s="40"/>
      <c r="B94" s="34"/>
      <c r="C94" s="34"/>
      <c r="D94" s="34"/>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row>
    <row r="95" spans="1:44" s="26" customFormat="1" ht="12.75">
      <c r="A95" s="40"/>
      <c r="B95" s="29"/>
      <c r="C95" s="29" t="s">
        <v>240</v>
      </c>
      <c r="D95" s="34"/>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row>
    <row r="96" spans="1:44" s="26" customFormat="1" ht="12.75">
      <c r="A96" s="40"/>
      <c r="B96" s="29"/>
      <c r="C96" s="29"/>
      <c r="D96" s="34"/>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row>
    <row r="97" spans="1:44" s="26" customFormat="1" ht="12.75">
      <c r="A97" s="40"/>
      <c r="B97" s="29"/>
      <c r="C97" s="33"/>
      <c r="D97" s="34"/>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row>
    <row r="98" spans="1:44" s="26" customFormat="1" ht="12.75">
      <c r="A98" s="40"/>
      <c r="B98" s="34"/>
      <c r="C98" s="34"/>
      <c r="D98" s="34"/>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row>
    <row r="99" spans="1:44" s="26" customFormat="1" ht="12.75">
      <c r="A99" s="40"/>
      <c r="B99" s="34"/>
      <c r="C99" s="34"/>
      <c r="D99" s="34"/>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row>
    <row r="100" spans="1:44" s="26" customFormat="1" ht="12.75">
      <c r="A100" s="40"/>
      <c r="B100" s="34"/>
      <c r="C100" s="33"/>
      <c r="D100" s="34"/>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row>
    <row r="101" spans="1:44" s="26" customFormat="1" ht="12.75">
      <c r="A101" s="40"/>
      <c r="B101" s="34"/>
      <c r="C101" s="33"/>
      <c r="D101" s="34"/>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row>
    <row r="102" spans="1:44" s="26" customFormat="1" ht="12.75">
      <c r="A102" s="40"/>
      <c r="B102" s="34"/>
      <c r="C102" s="33"/>
      <c r="D102" s="34"/>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row>
    <row r="103" spans="1:44" s="26" customFormat="1" ht="12.75">
      <c r="A103" s="40"/>
      <c r="B103" s="34"/>
      <c r="C103" s="33"/>
      <c r="D103" s="34"/>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row>
    <row r="104" spans="1:44" s="26" customFormat="1" ht="12.75">
      <c r="A104" s="40"/>
      <c r="B104" s="34"/>
      <c r="C104" s="33"/>
      <c r="D104" s="34"/>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row>
    <row r="105" spans="1:44" s="26" customFormat="1" ht="12.75">
      <c r="A105" s="40"/>
      <c r="B105" s="34"/>
      <c r="C105" s="33"/>
      <c r="D105" s="34"/>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row>
    <row r="106" spans="1:44" s="26" customFormat="1" ht="12.75">
      <c r="A106" s="40"/>
      <c r="B106" s="34"/>
      <c r="C106" s="33"/>
      <c r="D106" s="34"/>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row>
    <row r="107" spans="1:44" s="26" customFormat="1" ht="12.75">
      <c r="A107" s="40"/>
      <c r="B107" s="34"/>
      <c r="C107" s="33"/>
      <c r="D107" s="34"/>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row>
    <row r="108" spans="1:44" s="26" customFormat="1" ht="12.75">
      <c r="A108" s="40"/>
      <c r="B108" s="34"/>
      <c r="C108" s="33"/>
      <c r="D108" s="34"/>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row>
    <row r="109" spans="1:44" s="26" customFormat="1" ht="12.75">
      <c r="A109" s="40"/>
      <c r="B109" s="34"/>
      <c r="C109" s="33"/>
      <c r="D109" s="34"/>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row>
    <row r="110" spans="1:44" s="26" customFormat="1" ht="12.75">
      <c r="A110" s="40"/>
      <c r="B110" s="34"/>
      <c r="C110" s="33"/>
      <c r="D110" s="34"/>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row>
    <row r="111" spans="1:44" s="26" customFormat="1" ht="12.75">
      <c r="A111" s="40"/>
      <c r="B111" s="34"/>
      <c r="C111" s="33"/>
      <c r="D111" s="34"/>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row>
    <row r="112" spans="1:44" s="26" customFormat="1" ht="12.75">
      <c r="A112" s="57" t="s">
        <v>93</v>
      </c>
      <c r="B112" s="29" t="s">
        <v>234</v>
      </c>
      <c r="C112" s="29"/>
      <c r="D112" s="34"/>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row>
    <row r="113" spans="1:44" s="26" customFormat="1" ht="12.75">
      <c r="A113" s="57"/>
      <c r="B113" s="29"/>
      <c r="C113" s="29"/>
      <c r="D113" s="34"/>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row>
    <row r="114" spans="1:44" s="26" customFormat="1" ht="12.75">
      <c r="A114" s="39"/>
      <c r="B114" s="29" t="s">
        <v>235</v>
      </c>
      <c r="C114" s="29"/>
      <c r="D114" s="34"/>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row>
    <row r="115" spans="1:44" s="26" customFormat="1" ht="12.75">
      <c r="A115" s="40"/>
      <c r="B115" s="34"/>
      <c r="C115" s="33"/>
      <c r="D115" s="34"/>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row>
    <row r="116" spans="1:44" s="26" customFormat="1" ht="12.75">
      <c r="A116" s="40"/>
      <c r="B116" s="29"/>
      <c r="C116" s="29" t="s">
        <v>241</v>
      </c>
      <c r="D116" s="34"/>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row>
    <row r="117" spans="1:44" s="26" customFormat="1" ht="12.75">
      <c r="A117" s="40"/>
      <c r="B117" s="34"/>
      <c r="C117" s="33"/>
      <c r="D117" s="34"/>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row>
    <row r="118" spans="1:44" s="26" customFormat="1" ht="12.75">
      <c r="A118" s="40"/>
      <c r="B118" s="34"/>
      <c r="C118" s="33"/>
      <c r="D118" s="34"/>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c r="AP118" s="35"/>
      <c r="AQ118" s="35"/>
      <c r="AR118" s="35"/>
    </row>
    <row r="119" spans="1:44" s="26" customFormat="1" ht="12.75">
      <c r="A119" s="40"/>
      <c r="B119" s="34"/>
      <c r="C119" s="33"/>
      <c r="D119" s="34"/>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row>
    <row r="120" spans="1:44" s="26" customFormat="1" ht="12.75">
      <c r="A120" s="40"/>
      <c r="B120" s="34"/>
      <c r="C120" s="33"/>
      <c r="D120" s="34"/>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c r="AR120" s="35"/>
    </row>
    <row r="121" spans="1:44" s="26" customFormat="1" ht="12.75">
      <c r="A121" s="40"/>
      <c r="B121" s="34"/>
      <c r="C121" s="33"/>
      <c r="D121" s="34"/>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row>
    <row r="122" spans="1:44" s="26" customFormat="1" ht="12.75">
      <c r="A122" s="40"/>
      <c r="B122" s="34"/>
      <c r="C122" s="33"/>
      <c r="D122" s="34"/>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row>
    <row r="123" spans="1:44" s="26" customFormat="1" ht="12.75">
      <c r="A123" s="40"/>
      <c r="B123" s="34"/>
      <c r="C123" s="33"/>
      <c r="D123" s="34"/>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row>
    <row r="124" spans="1:44" s="26" customFormat="1" ht="12.75">
      <c r="A124" s="40"/>
      <c r="B124" s="34"/>
      <c r="C124" s="33"/>
      <c r="D124" s="34"/>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row>
    <row r="125" spans="1:44" s="26" customFormat="1" ht="12.75">
      <c r="A125" s="40"/>
      <c r="B125" s="34"/>
      <c r="C125" s="33"/>
      <c r="D125" s="34"/>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row>
    <row r="126" spans="1:44" s="26" customFormat="1" ht="12.75">
      <c r="A126" s="40"/>
      <c r="B126" s="34"/>
      <c r="C126" s="33"/>
      <c r="D126" s="34"/>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35"/>
    </row>
    <row r="127" spans="1:44" s="26" customFormat="1" ht="12.75">
      <c r="A127" s="40"/>
      <c r="B127" s="34"/>
      <c r="C127" s="33"/>
      <c r="D127" s="34"/>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row>
    <row r="128" spans="1:44" s="26" customFormat="1" ht="12.75">
      <c r="A128" s="39"/>
      <c r="B128" s="29" t="s">
        <v>249</v>
      </c>
      <c r="C128" s="29"/>
      <c r="D128" s="33"/>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row>
    <row r="129" spans="1:44" s="26" customFormat="1" ht="12.75">
      <c r="A129" s="39"/>
      <c r="B129" s="33"/>
      <c r="C129" s="33"/>
      <c r="D129" s="33"/>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row>
    <row r="130" spans="1:44" s="26" customFormat="1" ht="12.75">
      <c r="A130" s="40"/>
      <c r="B130" s="33"/>
      <c r="C130" s="33"/>
      <c r="D130" s="34"/>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row>
    <row r="131" spans="1:44" s="26" customFormat="1" ht="12.75">
      <c r="A131" s="40"/>
      <c r="B131" s="33"/>
      <c r="C131" s="33"/>
      <c r="D131" s="34"/>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row>
    <row r="132" spans="1:44" s="26" customFormat="1" ht="12.75">
      <c r="A132" s="40"/>
      <c r="B132" s="33"/>
      <c r="C132" s="33"/>
      <c r="D132" s="34"/>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row>
    <row r="133" spans="1:44" s="26" customFormat="1" ht="12.75">
      <c r="A133" s="40"/>
      <c r="B133" s="33"/>
      <c r="C133" s="33"/>
      <c r="D133" s="34"/>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row>
    <row r="134" spans="1:44" s="2" customFormat="1" ht="12.75">
      <c r="A134" s="39"/>
      <c r="B134" s="29"/>
      <c r="C134" s="29"/>
      <c r="D134" s="33"/>
      <c r="E134" s="54" t="s">
        <v>124</v>
      </c>
      <c r="F134" s="54" t="s">
        <v>126</v>
      </c>
      <c r="G134" s="70" t="s">
        <v>137</v>
      </c>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row>
    <row r="135" spans="1:44" s="2" customFormat="1" ht="12.75">
      <c r="A135" s="39"/>
      <c r="B135" s="29" t="s">
        <v>248</v>
      </c>
      <c r="C135" s="29"/>
      <c r="D135" s="33"/>
      <c r="E135" s="70" t="s">
        <v>125</v>
      </c>
      <c r="F135" s="70" t="s">
        <v>127</v>
      </c>
      <c r="G135" s="70"/>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row>
    <row r="136" spans="1:44" s="2" customFormat="1" ht="12.75">
      <c r="A136" s="39"/>
      <c r="B136" s="66"/>
      <c r="C136" s="66"/>
      <c r="D136" s="67"/>
      <c r="E136" s="68" t="s">
        <v>29</v>
      </c>
      <c r="F136" s="68" t="s">
        <v>29</v>
      </c>
      <c r="G136" s="68" t="s">
        <v>29</v>
      </c>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row>
    <row r="137" spans="1:44" s="2" customFormat="1" ht="12.75">
      <c r="A137" s="39"/>
      <c r="B137" s="33" t="s">
        <v>128</v>
      </c>
      <c r="C137" s="33"/>
      <c r="D137" s="33"/>
      <c r="E137" s="64">
        <v>5000000</v>
      </c>
      <c r="F137" s="41">
        <v>5000000</v>
      </c>
      <c r="G137" s="71">
        <f>E137-F137</f>
        <v>0</v>
      </c>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row>
    <row r="138" spans="1:44" s="2" customFormat="1" ht="12.75">
      <c r="A138" s="39"/>
      <c r="B138" s="33" t="s">
        <v>129</v>
      </c>
      <c r="C138" s="33"/>
      <c r="D138" s="33"/>
      <c r="E138" s="64">
        <v>2600000</v>
      </c>
      <c r="F138" s="41">
        <v>2600000</v>
      </c>
      <c r="G138" s="71">
        <f>E138-F138</f>
        <v>0</v>
      </c>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row>
    <row r="139" spans="1:44" s="2" customFormat="1" ht="12.75">
      <c r="A139" s="39"/>
      <c r="B139" s="33" t="s">
        <v>130</v>
      </c>
      <c r="C139" s="33"/>
      <c r="D139" s="33"/>
      <c r="E139" s="64">
        <v>3000000</v>
      </c>
      <c r="F139" s="111">
        <v>527919</v>
      </c>
      <c r="G139" s="71">
        <f>E139-F139</f>
        <v>2472081</v>
      </c>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row>
    <row r="140" spans="1:44" s="2" customFormat="1" ht="12.75">
      <c r="A140" s="39"/>
      <c r="B140" s="33" t="s">
        <v>131</v>
      </c>
      <c r="C140" s="33"/>
      <c r="D140" s="33"/>
      <c r="E140" s="64">
        <v>3110000</v>
      </c>
      <c r="F140" s="41">
        <v>3110000</v>
      </c>
      <c r="G140" s="71">
        <f>E140-F140</f>
        <v>0</v>
      </c>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row>
    <row r="141" spans="1:44" s="2" customFormat="1" ht="12.75">
      <c r="A141" s="39"/>
      <c r="B141" s="33" t="s">
        <v>132</v>
      </c>
      <c r="C141" s="33"/>
      <c r="D141" s="33"/>
      <c r="E141" s="64">
        <v>1200000</v>
      </c>
      <c r="F141" s="41">
        <v>1200000</v>
      </c>
      <c r="G141" s="71">
        <f>E141-F141</f>
        <v>0</v>
      </c>
      <c r="H141" s="27"/>
      <c r="I141" s="27"/>
      <c r="J141" s="27"/>
      <c r="K141" s="27"/>
      <c r="L141" s="27"/>
      <c r="M141" s="27"/>
      <c r="N141" s="27"/>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row>
    <row r="142" spans="1:44" s="2" customFormat="1" ht="13.5" thickBot="1">
      <c r="A142" s="39"/>
      <c r="B142" s="33"/>
      <c r="C142" s="33"/>
      <c r="D142" s="33"/>
      <c r="E142" s="65">
        <f>SUM(E137:E141)</f>
        <v>14910000</v>
      </c>
      <c r="F142" s="65">
        <f>SUM(F137:F141)</f>
        <v>12437919</v>
      </c>
      <c r="G142" s="65">
        <f>SUM(G137:G141)</f>
        <v>2472081</v>
      </c>
      <c r="H142" s="27"/>
      <c r="I142" s="27"/>
      <c r="J142" s="27"/>
      <c r="K142" s="27"/>
      <c r="L142" s="27"/>
      <c r="M142" s="27"/>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row>
    <row r="143" spans="1:44" s="2" customFormat="1" ht="13.5" thickTop="1">
      <c r="A143" s="39"/>
      <c r="B143" s="33"/>
      <c r="C143" s="33"/>
      <c r="D143" s="33"/>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row>
    <row r="144" spans="1:44" s="2" customFormat="1" ht="12.75">
      <c r="A144" s="57" t="s">
        <v>94</v>
      </c>
      <c r="B144" s="29" t="s">
        <v>100</v>
      </c>
      <c r="C144" s="29"/>
      <c r="D144" s="33"/>
      <c r="E144" s="27"/>
      <c r="F144" s="27"/>
      <c r="G144" s="33"/>
      <c r="H144" s="27"/>
      <c r="I144" s="27"/>
      <c r="J144" s="27"/>
      <c r="K144" s="27"/>
      <c r="L144" s="27"/>
      <c r="M144" s="27"/>
      <c r="N144" s="27"/>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row>
    <row r="145" spans="1:44" s="2" customFormat="1" ht="12.75">
      <c r="A145" s="57"/>
      <c r="B145" s="29"/>
      <c r="C145" s="29"/>
      <c r="D145" s="33"/>
      <c r="E145" s="27"/>
      <c r="F145" s="27"/>
      <c r="G145" s="33"/>
      <c r="H145" s="27"/>
      <c r="I145" s="27"/>
      <c r="J145" s="27"/>
      <c r="K145" s="27"/>
      <c r="L145" s="27"/>
      <c r="M145" s="27"/>
      <c r="N145" s="27"/>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row>
    <row r="146" spans="1:44" s="26" customFormat="1" ht="12.75">
      <c r="A146" s="40"/>
      <c r="B146" s="33" t="s">
        <v>173</v>
      </c>
      <c r="C146" s="33"/>
      <c r="D146" s="33"/>
      <c r="E146" s="27"/>
      <c r="F146" s="27"/>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row>
    <row r="147" spans="1:44" s="26" customFormat="1" ht="12.75">
      <c r="A147" s="40"/>
      <c r="B147" s="33" t="s">
        <v>197</v>
      </c>
      <c r="C147" s="33"/>
      <c r="D147" s="33"/>
      <c r="E147" s="27"/>
      <c r="F147" s="27"/>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row>
    <row r="148" spans="1:44" s="26" customFormat="1" ht="12.75">
      <c r="A148" s="40"/>
      <c r="B148" s="33"/>
      <c r="C148" s="33"/>
      <c r="D148" s="33"/>
      <c r="E148" s="27"/>
      <c r="F148" s="27"/>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row>
    <row r="149" spans="1:44" s="26" customFormat="1" ht="12.75">
      <c r="A149" s="40"/>
      <c r="B149" s="33"/>
      <c r="C149" s="33"/>
      <c r="D149" s="33"/>
      <c r="E149" s="54" t="s">
        <v>101</v>
      </c>
      <c r="F149" s="54" t="s">
        <v>102</v>
      </c>
      <c r="G149" s="54" t="s">
        <v>28</v>
      </c>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row>
    <row r="150" spans="1:44" s="26" customFormat="1" ht="12.75">
      <c r="A150" s="40"/>
      <c r="B150" s="33"/>
      <c r="C150" s="33"/>
      <c r="D150" s="33"/>
      <c r="E150" s="70" t="s">
        <v>29</v>
      </c>
      <c r="F150" s="70" t="s">
        <v>29</v>
      </c>
      <c r="G150" s="70" t="s">
        <v>29</v>
      </c>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row>
    <row r="151" spans="1:44" s="26" customFormat="1" ht="12.75">
      <c r="A151" s="40"/>
      <c r="B151" s="33"/>
      <c r="C151" s="33"/>
      <c r="D151" s="33"/>
      <c r="E151" s="46"/>
      <c r="F151" s="46"/>
      <c r="G151" s="33"/>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row>
    <row r="152" spans="1:44" s="26" customFormat="1" ht="12.75" hidden="1">
      <c r="A152" s="40"/>
      <c r="B152" s="33" t="s">
        <v>170</v>
      </c>
      <c r="C152" s="33"/>
      <c r="D152" s="33"/>
      <c r="E152" s="43">
        <v>0</v>
      </c>
      <c r="F152" s="46"/>
      <c r="G152" s="98">
        <f>E152+F152</f>
        <v>0</v>
      </c>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row>
    <row r="153" spans="1:44" s="26" customFormat="1" ht="13.5" thickBot="1">
      <c r="A153" s="40"/>
      <c r="B153" s="33" t="s">
        <v>164</v>
      </c>
      <c r="C153" s="33"/>
      <c r="D153" s="33"/>
      <c r="E153" s="112">
        <v>1703000</v>
      </c>
      <c r="F153" s="113">
        <v>0</v>
      </c>
      <c r="G153" s="114">
        <f>E153+F153</f>
        <v>1703000</v>
      </c>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row>
    <row r="154" spans="2:7" ht="14.25" hidden="1" thickBot="1" thickTop="1">
      <c r="B154" s="33" t="s">
        <v>28</v>
      </c>
      <c r="E154" s="78">
        <f>SUM(E152:E153)</f>
        <v>1703000</v>
      </c>
      <c r="F154" s="78">
        <f>SUM(F152:F153)</f>
        <v>0</v>
      </c>
      <c r="G154" s="78">
        <f>SUM(G152:G153)</f>
        <v>1703000</v>
      </c>
    </row>
    <row r="155" ht="13.5" thickTop="1">
      <c r="B155" s="33"/>
    </row>
    <row r="156" spans="1:44" s="2" customFormat="1" ht="12.75">
      <c r="A156" s="57" t="s">
        <v>95</v>
      </c>
      <c r="B156" s="29" t="s">
        <v>41</v>
      </c>
      <c r="C156" s="29"/>
      <c r="D156" s="33"/>
      <c r="E156" s="27"/>
      <c r="F156" s="27"/>
      <c r="G156" s="33"/>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row>
    <row r="157" spans="1:44" s="2" customFormat="1" ht="12.75">
      <c r="A157" s="57"/>
      <c r="B157" s="29"/>
      <c r="C157" s="29"/>
      <c r="D157" s="33"/>
      <c r="E157" s="27"/>
      <c r="F157" s="27"/>
      <c r="G157" s="33"/>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row>
    <row r="158" spans="1:44" s="2" customFormat="1" ht="12.75">
      <c r="A158" s="39"/>
      <c r="G158" s="33"/>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row>
    <row r="159" spans="1:44" s="2" customFormat="1" ht="12.75">
      <c r="A159" s="39"/>
      <c r="G159" s="33"/>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row>
    <row r="160" spans="1:44" s="2" customFormat="1" ht="12.75">
      <c r="A160" s="39"/>
      <c r="G160" s="33"/>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row>
    <row r="161" spans="1:44" s="2" customFormat="1" ht="12.75">
      <c r="A161" s="57" t="s">
        <v>96</v>
      </c>
      <c r="B161" s="29" t="s">
        <v>42</v>
      </c>
      <c r="C161" s="29"/>
      <c r="D161" s="33"/>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row>
    <row r="162" spans="1:44" s="2" customFormat="1" ht="12.75">
      <c r="A162" s="57"/>
      <c r="B162" s="29"/>
      <c r="C162" s="29"/>
      <c r="D162" s="33"/>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row>
    <row r="163" spans="1:44" s="2" customFormat="1" ht="12.75">
      <c r="A163" s="57"/>
      <c r="B163" s="29"/>
      <c r="C163" s="29"/>
      <c r="D163" s="33"/>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row>
    <row r="164" spans="1:44" s="2" customFormat="1" ht="12.75">
      <c r="A164" s="57"/>
      <c r="B164" s="29"/>
      <c r="C164" s="29"/>
      <c r="D164" s="33"/>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row>
    <row r="165" spans="1:44" s="2" customFormat="1" ht="12.75">
      <c r="A165" s="57"/>
      <c r="B165" s="29"/>
      <c r="C165" s="29"/>
      <c r="D165" s="33"/>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row>
    <row r="166" spans="1:44" s="2" customFormat="1" ht="12.75">
      <c r="A166" s="39"/>
      <c r="B166" s="2" t="s">
        <v>162</v>
      </c>
      <c r="G166" s="45"/>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row>
    <row r="167" spans="1:44" s="2" customFormat="1" ht="12.75">
      <c r="A167" s="39"/>
      <c r="G167" s="45"/>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row>
    <row r="168" spans="1:44" s="2" customFormat="1" ht="12.75">
      <c r="A168" s="39"/>
      <c r="G168" s="45"/>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row>
    <row r="169" spans="1:44" s="2" customFormat="1" ht="12.75">
      <c r="A169" s="39"/>
      <c r="G169" s="45"/>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row>
    <row r="170" spans="1:44" s="2" customFormat="1" ht="12.75">
      <c r="A170" s="39"/>
      <c r="B170" s="33"/>
      <c r="C170" s="33"/>
      <c r="D170" s="33"/>
      <c r="E170" s="27"/>
      <c r="F170" s="27"/>
      <c r="G170" s="33"/>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row>
    <row r="171" spans="1:44" s="2" customFormat="1" ht="12.75">
      <c r="A171" s="39"/>
      <c r="B171" s="33"/>
      <c r="C171" s="33"/>
      <c r="D171" s="33"/>
      <c r="E171" s="27"/>
      <c r="F171" s="27"/>
      <c r="G171" s="33"/>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row>
    <row r="172" spans="1:44" s="2" customFormat="1" ht="12.75">
      <c r="A172" s="39"/>
      <c r="B172" s="33"/>
      <c r="C172" s="33"/>
      <c r="D172" s="33"/>
      <c r="E172" s="27"/>
      <c r="F172" s="27"/>
      <c r="G172" s="33"/>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row>
    <row r="173" spans="1:44" s="2" customFormat="1" ht="12.75">
      <c r="A173" s="39"/>
      <c r="B173" s="33"/>
      <c r="C173" s="33"/>
      <c r="D173" s="33"/>
      <c r="E173" s="27"/>
      <c r="F173" s="27"/>
      <c r="G173" s="33"/>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row>
    <row r="174" spans="1:44" s="2" customFormat="1" ht="12.75">
      <c r="A174" s="39"/>
      <c r="B174" s="33"/>
      <c r="C174" s="33"/>
      <c r="D174" s="33"/>
      <c r="E174" s="27"/>
      <c r="F174" s="27"/>
      <c r="G174" s="33"/>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row>
    <row r="175" spans="1:44" s="2" customFormat="1" ht="12.75">
      <c r="A175" s="39"/>
      <c r="B175" s="33"/>
      <c r="C175" s="33"/>
      <c r="D175" s="33"/>
      <c r="E175" s="27"/>
      <c r="F175" s="27"/>
      <c r="G175" s="33"/>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row>
    <row r="176" spans="1:44" s="2" customFormat="1" ht="12.75">
      <c r="A176" s="39"/>
      <c r="B176" s="33"/>
      <c r="C176" s="33"/>
      <c r="D176" s="33"/>
      <c r="E176" s="27"/>
      <c r="F176" s="27"/>
      <c r="G176" s="33"/>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row>
    <row r="177" spans="1:44" s="2" customFormat="1" ht="12.75">
      <c r="A177" s="39"/>
      <c r="B177" s="33"/>
      <c r="C177" s="33"/>
      <c r="D177" s="33"/>
      <c r="E177" s="27"/>
      <c r="F177" s="27"/>
      <c r="G177" s="33"/>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row>
    <row r="178" spans="1:44" s="2" customFormat="1" ht="12.75">
      <c r="A178" s="39"/>
      <c r="B178" s="33" t="s">
        <v>163</v>
      </c>
      <c r="C178" s="33"/>
      <c r="D178" s="33"/>
      <c r="E178" s="27"/>
      <c r="F178" s="27"/>
      <c r="G178" s="33"/>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row>
    <row r="179" spans="1:44" s="2" customFormat="1" ht="12.75">
      <c r="A179" s="39"/>
      <c r="B179" s="33"/>
      <c r="C179" s="33"/>
      <c r="D179" s="33"/>
      <c r="E179" s="27"/>
      <c r="F179" s="27"/>
      <c r="G179" s="33"/>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row>
    <row r="180" spans="1:44" s="2" customFormat="1" ht="12.75">
      <c r="A180" s="39"/>
      <c r="B180" s="33"/>
      <c r="C180" s="33"/>
      <c r="D180" s="33"/>
      <c r="E180" s="27"/>
      <c r="F180" s="27"/>
      <c r="G180" s="33"/>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row>
    <row r="181" spans="1:44" s="2" customFormat="1" ht="12.75">
      <c r="A181" s="39"/>
      <c r="B181" s="33"/>
      <c r="C181" s="33"/>
      <c r="D181" s="33"/>
      <c r="E181" s="27"/>
      <c r="F181" s="27"/>
      <c r="G181" s="33"/>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row>
    <row r="182" spans="1:44" s="2" customFormat="1" ht="12.75">
      <c r="A182" s="39"/>
      <c r="B182" s="33"/>
      <c r="C182" s="33"/>
      <c r="D182" s="33"/>
      <c r="E182" s="27"/>
      <c r="F182" s="27"/>
      <c r="G182" s="33"/>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row>
    <row r="183" spans="1:44" s="2" customFormat="1" ht="12.75">
      <c r="A183" s="39"/>
      <c r="B183" s="33"/>
      <c r="C183" s="33"/>
      <c r="D183" s="33"/>
      <c r="E183" s="27"/>
      <c r="F183" s="27"/>
      <c r="G183" s="33"/>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row>
    <row r="184" spans="1:44" s="2" customFormat="1" ht="12.75">
      <c r="A184" s="39"/>
      <c r="B184" s="33"/>
      <c r="C184" s="33"/>
      <c r="D184" s="33"/>
      <c r="E184" s="27"/>
      <c r="F184" s="27"/>
      <c r="G184" s="33"/>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row>
    <row r="185" spans="1:44" s="2" customFormat="1" ht="12.75">
      <c r="A185" s="39"/>
      <c r="B185" s="33"/>
      <c r="C185" s="33"/>
      <c r="D185" s="33"/>
      <c r="E185" s="27"/>
      <c r="F185" s="27"/>
      <c r="G185" s="33"/>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row>
    <row r="186" spans="1:44" s="2" customFormat="1" ht="12.75">
      <c r="A186" s="39"/>
      <c r="B186" s="33"/>
      <c r="C186" s="33"/>
      <c r="D186" s="33"/>
      <c r="E186" s="27"/>
      <c r="F186" s="27"/>
      <c r="G186" s="33"/>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row>
    <row r="187" spans="1:44" s="2" customFormat="1" ht="12.75">
      <c r="A187" s="39"/>
      <c r="B187" s="33"/>
      <c r="C187" s="33"/>
      <c r="D187" s="33"/>
      <c r="E187" s="27"/>
      <c r="F187" s="27"/>
      <c r="G187" s="33"/>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row>
    <row r="188" spans="1:44" s="2" customFormat="1" ht="12.75">
      <c r="A188" s="39"/>
      <c r="B188" s="33"/>
      <c r="C188" s="33"/>
      <c r="D188" s="33"/>
      <c r="E188" s="27"/>
      <c r="F188" s="27"/>
      <c r="G188" s="33"/>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row>
    <row r="189" spans="1:44" s="2" customFormat="1" ht="12.75">
      <c r="A189" s="39"/>
      <c r="B189" s="33" t="s">
        <v>225</v>
      </c>
      <c r="C189" s="33"/>
      <c r="D189" s="33"/>
      <c r="E189" s="27"/>
      <c r="F189" s="27"/>
      <c r="G189" s="33"/>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row>
    <row r="190" spans="1:44" s="2" customFormat="1" ht="12.75">
      <c r="A190" s="39"/>
      <c r="B190" s="33"/>
      <c r="C190" s="33"/>
      <c r="D190" s="33"/>
      <c r="E190" s="27"/>
      <c r="F190" s="27"/>
      <c r="G190" s="33"/>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row>
    <row r="191" spans="1:44" s="2" customFormat="1" ht="12.75">
      <c r="A191" s="39"/>
      <c r="B191" s="33"/>
      <c r="C191" s="33"/>
      <c r="D191" s="33"/>
      <c r="E191" s="27"/>
      <c r="F191" s="27"/>
      <c r="G191" s="33"/>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row>
    <row r="192" spans="1:44" s="2" customFormat="1" ht="12.75">
      <c r="A192" s="39"/>
      <c r="B192" s="33"/>
      <c r="C192" s="33"/>
      <c r="D192" s="33"/>
      <c r="E192" s="27"/>
      <c r="F192" s="27"/>
      <c r="G192" s="33"/>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row>
    <row r="193" spans="1:44" s="2" customFormat="1" ht="12.75">
      <c r="A193" s="39"/>
      <c r="B193" s="33"/>
      <c r="C193" s="33"/>
      <c r="D193" s="33"/>
      <c r="E193" s="27"/>
      <c r="F193" s="27"/>
      <c r="G193" s="33"/>
      <c r="H193" s="27"/>
      <c r="I193" s="27"/>
      <c r="J193" s="27"/>
      <c r="K193" s="27"/>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row>
    <row r="194" spans="1:44" s="2" customFormat="1" ht="12.75">
      <c r="A194" s="39"/>
      <c r="B194" s="33"/>
      <c r="C194" s="33"/>
      <c r="D194" s="33"/>
      <c r="E194" s="27"/>
      <c r="F194" s="27"/>
      <c r="G194" s="33"/>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row>
    <row r="195" spans="1:44" s="2" customFormat="1" ht="12.75">
      <c r="A195" s="39"/>
      <c r="B195" s="33"/>
      <c r="C195" s="33"/>
      <c r="D195" s="33"/>
      <c r="E195" s="27"/>
      <c r="F195" s="27"/>
      <c r="G195" s="33"/>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row>
    <row r="196" spans="1:44" s="2" customFormat="1" ht="12.75">
      <c r="A196" s="39"/>
      <c r="B196" s="33"/>
      <c r="C196" s="33"/>
      <c r="D196" s="33"/>
      <c r="E196" s="27"/>
      <c r="F196" s="27"/>
      <c r="G196" s="33"/>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row>
    <row r="197" spans="1:44" s="2" customFormat="1" ht="12.75">
      <c r="A197" s="39"/>
      <c r="B197" s="33"/>
      <c r="C197" s="33"/>
      <c r="D197" s="33"/>
      <c r="E197" s="27"/>
      <c r="F197" s="27"/>
      <c r="G197" s="33"/>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row>
    <row r="198" spans="1:44" s="2" customFormat="1" ht="12.75">
      <c r="A198" s="39"/>
      <c r="B198" s="33"/>
      <c r="C198" s="33"/>
      <c r="D198" s="33"/>
      <c r="E198" s="27"/>
      <c r="F198" s="27"/>
      <c r="G198" s="33"/>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row>
    <row r="199" spans="1:44" s="2" customFormat="1" ht="12.75">
      <c r="A199" s="39"/>
      <c r="B199" s="33"/>
      <c r="C199" s="33"/>
      <c r="D199" s="33"/>
      <c r="E199" s="27"/>
      <c r="F199" s="27"/>
      <c r="G199" s="33"/>
      <c r="H199" s="27"/>
      <c r="I199" s="27"/>
      <c r="J199" s="27"/>
      <c r="K199" s="27"/>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row>
    <row r="200" spans="1:44" s="2" customFormat="1" ht="12.75">
      <c r="A200" s="39"/>
      <c r="B200" s="33"/>
      <c r="C200" s="33"/>
      <c r="D200" s="33"/>
      <c r="E200" s="27"/>
      <c r="F200" s="27"/>
      <c r="G200" s="33"/>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row>
    <row r="201" spans="1:44" s="2" customFormat="1" ht="12.75">
      <c r="A201" s="39"/>
      <c r="B201" s="33"/>
      <c r="C201" s="33"/>
      <c r="D201" s="33"/>
      <c r="E201" s="27"/>
      <c r="F201" s="27"/>
      <c r="G201" s="33"/>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27"/>
    </row>
    <row r="202" spans="1:44" s="2" customFormat="1" ht="12.75">
      <c r="A202" s="39"/>
      <c r="B202" s="33"/>
      <c r="C202" s="33"/>
      <c r="D202" s="33"/>
      <c r="E202" s="27"/>
      <c r="F202" s="27"/>
      <c r="G202" s="33"/>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row>
    <row r="203" spans="1:44" s="2" customFormat="1" ht="12.75">
      <c r="A203" s="39"/>
      <c r="B203" s="33"/>
      <c r="C203" s="33"/>
      <c r="D203" s="33"/>
      <c r="E203" s="27"/>
      <c r="F203" s="27"/>
      <c r="G203" s="33"/>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row>
    <row r="204" spans="1:44" s="2" customFormat="1" ht="12.75">
      <c r="A204" s="39"/>
      <c r="B204" s="33"/>
      <c r="C204" s="33"/>
      <c r="D204" s="33"/>
      <c r="E204" s="27"/>
      <c r="F204" s="27"/>
      <c r="G204" s="33"/>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row>
    <row r="205" spans="1:44" s="2" customFormat="1" ht="12.75">
      <c r="A205" s="39"/>
      <c r="B205" s="33"/>
      <c r="C205" s="33"/>
      <c r="D205" s="33"/>
      <c r="E205" s="27"/>
      <c r="F205" s="27"/>
      <c r="G205" s="33"/>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row>
    <row r="206" spans="1:44" s="2" customFormat="1" ht="12.75">
      <c r="A206" s="39"/>
      <c r="B206" s="33"/>
      <c r="C206" s="33"/>
      <c r="D206" s="33"/>
      <c r="E206" s="27"/>
      <c r="F206" s="27"/>
      <c r="G206" s="33"/>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row>
    <row r="207" spans="1:44" s="2" customFormat="1" ht="12.75">
      <c r="A207" s="39"/>
      <c r="B207" s="33"/>
      <c r="C207" s="33"/>
      <c r="D207" s="33"/>
      <c r="E207" s="27"/>
      <c r="F207" s="27"/>
      <c r="G207" s="33"/>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row>
    <row r="208" spans="1:44" s="2" customFormat="1" ht="12.75">
      <c r="A208" s="39"/>
      <c r="B208" s="33"/>
      <c r="C208" s="33"/>
      <c r="D208" s="33"/>
      <c r="E208" s="27"/>
      <c r="F208" s="27"/>
      <c r="G208" s="33"/>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row>
    <row r="209" spans="1:44" s="2" customFormat="1" ht="12.75">
      <c r="A209" s="39"/>
      <c r="B209" s="33"/>
      <c r="C209" s="33"/>
      <c r="D209" s="33"/>
      <c r="E209" s="27"/>
      <c r="F209" s="27"/>
      <c r="G209" s="33"/>
      <c r="H209" s="27"/>
      <c r="I209" s="27"/>
      <c r="J209" s="27"/>
      <c r="K209" s="27"/>
      <c r="L209" s="27"/>
      <c r="M209" s="27"/>
      <c r="N209" s="27"/>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row>
    <row r="210" spans="1:44" s="2" customFormat="1" ht="12.75">
      <c r="A210" s="39"/>
      <c r="B210" s="33"/>
      <c r="C210" s="33"/>
      <c r="D210" s="33"/>
      <c r="E210" s="27"/>
      <c r="F210" s="27"/>
      <c r="G210" s="33"/>
      <c r="H210" s="27"/>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row>
    <row r="211" spans="1:44" s="2" customFormat="1" ht="12.75">
      <c r="A211" s="57" t="s">
        <v>97</v>
      </c>
      <c r="B211" s="29" t="s">
        <v>36</v>
      </c>
      <c r="C211" s="29"/>
      <c r="D211" s="33"/>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27"/>
      <c r="AQ211" s="27"/>
      <c r="AR211" s="27"/>
    </row>
    <row r="212" spans="1:44" s="2" customFormat="1" ht="12.75">
      <c r="A212" s="57"/>
      <c r="B212" s="29"/>
      <c r="C212" s="29"/>
      <c r="D212" s="33"/>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27"/>
      <c r="AQ212" s="27"/>
      <c r="AR212" s="27"/>
    </row>
    <row r="213" spans="1:44" s="2" customFormat="1" ht="12.75">
      <c r="A213" s="57"/>
      <c r="B213" s="29"/>
      <c r="C213" s="29"/>
      <c r="D213" s="33"/>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c r="AL213" s="27"/>
      <c r="AM213" s="27"/>
      <c r="AN213" s="27"/>
      <c r="AO213" s="27"/>
      <c r="AP213" s="27"/>
      <c r="AQ213" s="27"/>
      <c r="AR213" s="27"/>
    </row>
    <row r="214" spans="1:44" s="2" customFormat="1" ht="12.75">
      <c r="A214" s="39"/>
      <c r="B214" s="33"/>
      <c r="C214" s="33"/>
      <c r="D214" s="33"/>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row>
    <row r="215" spans="1:44" s="2" customFormat="1" ht="12.75">
      <c r="A215" s="39"/>
      <c r="B215" s="33"/>
      <c r="C215" s="33"/>
      <c r="D215" s="33"/>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row>
    <row r="216" spans="1:44" s="2" customFormat="1" ht="12.75">
      <c r="A216" s="39"/>
      <c r="B216" s="33"/>
      <c r="C216" s="33"/>
      <c r="D216" s="33"/>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c r="AQ216" s="27"/>
      <c r="AR216" s="27"/>
    </row>
    <row r="217" spans="1:44" s="2" customFormat="1" ht="12.75">
      <c r="A217" s="39"/>
      <c r="B217" s="33"/>
      <c r="C217" s="33"/>
      <c r="D217" s="33"/>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c r="AD217" s="27"/>
      <c r="AE217" s="27"/>
      <c r="AF217" s="27"/>
      <c r="AG217" s="27"/>
      <c r="AH217" s="27"/>
      <c r="AI217" s="27"/>
      <c r="AJ217" s="27"/>
      <c r="AK217" s="27"/>
      <c r="AL217" s="27"/>
      <c r="AM217" s="27"/>
      <c r="AN217" s="27"/>
      <c r="AO217" s="27"/>
      <c r="AP217" s="27"/>
      <c r="AQ217" s="27"/>
      <c r="AR217" s="27"/>
    </row>
    <row r="218" spans="1:44" s="2" customFormat="1" ht="12.75">
      <c r="A218" s="39"/>
      <c r="B218" s="33"/>
      <c r="C218" s="33"/>
      <c r="D218" s="33"/>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27"/>
    </row>
    <row r="219" spans="1:44" s="2" customFormat="1" ht="13.5" customHeight="1">
      <c r="A219" s="39"/>
      <c r="B219" s="33"/>
      <c r="C219" s="33"/>
      <c r="D219" s="33"/>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c r="AD219" s="27"/>
      <c r="AE219" s="27"/>
      <c r="AF219" s="27"/>
      <c r="AG219" s="27"/>
      <c r="AH219" s="27"/>
      <c r="AI219" s="27"/>
      <c r="AJ219" s="27"/>
      <c r="AK219" s="27"/>
      <c r="AL219" s="27"/>
      <c r="AM219" s="27"/>
      <c r="AN219" s="27"/>
      <c r="AO219" s="27"/>
      <c r="AP219" s="27"/>
      <c r="AQ219" s="27"/>
      <c r="AR219" s="27"/>
    </row>
    <row r="220" spans="1:44" s="2" customFormat="1" ht="13.5" customHeight="1">
      <c r="A220" s="39"/>
      <c r="B220" s="33"/>
      <c r="C220" s="33"/>
      <c r="D220" s="33"/>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c r="AP220" s="27"/>
      <c r="AQ220" s="27"/>
      <c r="AR220" s="27"/>
    </row>
    <row r="221" spans="1:44" s="2" customFormat="1" ht="13.5" customHeight="1">
      <c r="A221" s="39"/>
      <c r="B221" s="33"/>
      <c r="C221" s="33"/>
      <c r="D221" s="33"/>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c r="AD221" s="27"/>
      <c r="AE221" s="27"/>
      <c r="AF221" s="27"/>
      <c r="AG221" s="27"/>
      <c r="AH221" s="27"/>
      <c r="AI221" s="27"/>
      <c r="AJ221" s="27"/>
      <c r="AK221" s="27"/>
      <c r="AL221" s="27"/>
      <c r="AM221" s="27"/>
      <c r="AN221" s="27"/>
      <c r="AO221" s="27"/>
      <c r="AP221" s="27"/>
      <c r="AQ221" s="27"/>
      <c r="AR221" s="27"/>
    </row>
    <row r="222" spans="1:44" s="2" customFormat="1" ht="13.5" customHeight="1">
      <c r="A222" s="39"/>
      <c r="B222" s="33"/>
      <c r="C222" s="33"/>
      <c r="D222" s="33"/>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row>
    <row r="223" spans="1:44" s="2" customFormat="1" ht="12.75">
      <c r="A223" s="57" t="s">
        <v>195</v>
      </c>
      <c r="B223" s="29" t="s">
        <v>43</v>
      </c>
      <c r="C223" s="29"/>
      <c r="D223" s="33"/>
      <c r="E223" s="27"/>
      <c r="F223" s="27"/>
      <c r="G223" s="33"/>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row>
    <row r="224" spans="1:44" s="2" customFormat="1" ht="12.75">
      <c r="A224" s="39"/>
      <c r="B224" s="33"/>
      <c r="C224" s="33"/>
      <c r="D224" s="33"/>
      <c r="E224" s="36"/>
      <c r="F224" s="36"/>
      <c r="G224" s="36" t="s">
        <v>62</v>
      </c>
      <c r="H224" s="27"/>
      <c r="I224" s="27"/>
      <c r="J224" s="27"/>
      <c r="K224" s="27"/>
      <c r="L224" s="27"/>
      <c r="M224" s="27"/>
      <c r="N224" s="27"/>
      <c r="O224" s="27"/>
      <c r="P224" s="27"/>
      <c r="Q224" s="27"/>
      <c r="R224" s="27"/>
      <c r="S224" s="27"/>
      <c r="T224" s="27"/>
      <c r="U224" s="27"/>
      <c r="V224" s="27"/>
      <c r="W224" s="27"/>
      <c r="X224" s="27"/>
      <c r="Y224" s="27"/>
      <c r="Z224" s="27"/>
      <c r="AA224" s="27"/>
      <c r="AB224" s="27"/>
      <c r="AC224" s="27"/>
      <c r="AD224" s="27"/>
      <c r="AE224" s="27"/>
      <c r="AF224" s="27"/>
      <c r="AG224" s="27"/>
      <c r="AH224" s="27"/>
      <c r="AI224" s="27"/>
      <c r="AJ224" s="27"/>
      <c r="AK224" s="27"/>
      <c r="AL224" s="27"/>
      <c r="AM224" s="27"/>
      <c r="AN224" s="27"/>
      <c r="AO224" s="27"/>
      <c r="AP224" s="27"/>
      <c r="AQ224" s="27"/>
      <c r="AR224" s="27"/>
    </row>
    <row r="225" spans="1:44" s="2" customFormat="1" ht="12.75">
      <c r="A225" s="39"/>
      <c r="B225" s="33"/>
      <c r="C225" s="33"/>
      <c r="D225" s="33"/>
      <c r="E225" s="43"/>
      <c r="F225" s="43"/>
      <c r="G225" s="43" t="s">
        <v>176</v>
      </c>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27"/>
    </row>
    <row r="226" spans="1:44" s="2" customFormat="1" ht="12.75">
      <c r="A226" s="39"/>
      <c r="B226" s="33"/>
      <c r="C226" s="33"/>
      <c r="D226" s="33"/>
      <c r="E226" s="43"/>
      <c r="F226" s="43"/>
      <c r="G226" s="43"/>
      <c r="H226" s="27"/>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c r="AI226" s="27"/>
      <c r="AJ226" s="27"/>
      <c r="AK226" s="27"/>
      <c r="AL226" s="27"/>
      <c r="AM226" s="27"/>
      <c r="AN226" s="27"/>
      <c r="AO226" s="27"/>
      <c r="AP226" s="27"/>
      <c r="AQ226" s="27"/>
      <c r="AR226" s="27"/>
    </row>
    <row r="227" spans="1:44" s="2" customFormat="1" ht="12.75">
      <c r="A227" s="39"/>
      <c r="B227" s="33" t="s">
        <v>46</v>
      </c>
      <c r="C227" s="33"/>
      <c r="D227" s="33"/>
      <c r="E227" s="41"/>
      <c r="F227" s="41"/>
      <c r="G227" s="41">
        <f>PL!G33</f>
        <v>1959308</v>
      </c>
      <c r="H227" s="27"/>
      <c r="I227" s="27"/>
      <c r="J227" s="27"/>
      <c r="K227" s="27"/>
      <c r="L227" s="27"/>
      <c r="M227" s="27"/>
      <c r="N227" s="27"/>
      <c r="O227" s="27"/>
      <c r="P227" s="27"/>
      <c r="Q227" s="27"/>
      <c r="R227" s="27"/>
      <c r="S227" s="27"/>
      <c r="T227" s="27"/>
      <c r="U227" s="27"/>
      <c r="V227" s="27"/>
      <c r="W227" s="27"/>
      <c r="X227" s="27"/>
      <c r="Y227" s="27"/>
      <c r="Z227" s="27"/>
      <c r="AA227" s="27"/>
      <c r="AB227" s="27"/>
      <c r="AC227" s="27"/>
      <c r="AD227" s="27"/>
      <c r="AE227" s="27"/>
      <c r="AF227" s="27"/>
      <c r="AG227" s="27"/>
      <c r="AH227" s="27"/>
      <c r="AI227" s="27"/>
      <c r="AJ227" s="27"/>
      <c r="AK227" s="27"/>
      <c r="AL227" s="27"/>
      <c r="AM227" s="27"/>
      <c r="AN227" s="27"/>
      <c r="AO227" s="27"/>
      <c r="AP227" s="27"/>
      <c r="AQ227" s="27"/>
      <c r="AR227" s="27"/>
    </row>
    <row r="228" spans="1:44" s="2" customFormat="1" ht="12.75">
      <c r="A228" s="39"/>
      <c r="B228" s="33"/>
      <c r="C228" s="33"/>
      <c r="D228" s="33"/>
      <c r="E228" s="41"/>
      <c r="F228" s="41"/>
      <c r="G228" s="41"/>
      <c r="H228" s="27"/>
      <c r="I228" s="27"/>
      <c r="J228" s="27"/>
      <c r="K228" s="27"/>
      <c r="L228" s="27"/>
      <c r="M228" s="27"/>
      <c r="N228" s="27"/>
      <c r="O228" s="27"/>
      <c r="P228" s="27"/>
      <c r="Q228" s="27"/>
      <c r="R228" s="27"/>
      <c r="S228" s="27"/>
      <c r="T228" s="27"/>
      <c r="U228" s="27"/>
      <c r="V228" s="27"/>
      <c r="W228" s="27"/>
      <c r="X228" s="27"/>
      <c r="Y228" s="27"/>
      <c r="Z228" s="27"/>
      <c r="AA228" s="27"/>
      <c r="AB228" s="27"/>
      <c r="AC228" s="27"/>
      <c r="AD228" s="27"/>
      <c r="AE228" s="27"/>
      <c r="AF228" s="27"/>
      <c r="AG228" s="27"/>
      <c r="AH228" s="27"/>
      <c r="AI228" s="27"/>
      <c r="AJ228" s="27"/>
      <c r="AK228" s="27"/>
      <c r="AL228" s="27"/>
      <c r="AM228" s="27"/>
      <c r="AN228" s="27"/>
      <c r="AO228" s="27"/>
      <c r="AP228" s="27"/>
      <c r="AQ228" s="27"/>
      <c r="AR228" s="27"/>
    </row>
    <row r="229" spans="1:44" s="2" customFormat="1" ht="12.75">
      <c r="A229" s="39"/>
      <c r="B229" s="33" t="s">
        <v>54</v>
      </c>
      <c r="C229" s="33"/>
      <c r="D229" s="33"/>
      <c r="E229" s="41"/>
      <c r="F229" s="3"/>
      <c r="G229" s="3">
        <v>283540000</v>
      </c>
      <c r="H229" s="27"/>
      <c r="I229" s="27"/>
      <c r="J229" s="27"/>
      <c r="K229" s="27"/>
      <c r="L229" s="27"/>
      <c r="M229" s="27"/>
      <c r="N229" s="27"/>
      <c r="O229" s="27"/>
      <c r="P229" s="27"/>
      <c r="Q229" s="27"/>
      <c r="R229" s="27"/>
      <c r="S229" s="27"/>
      <c r="T229" s="27"/>
      <c r="U229" s="27"/>
      <c r="V229" s="27"/>
      <c r="W229" s="27"/>
      <c r="X229" s="27"/>
      <c r="Y229" s="27"/>
      <c r="Z229" s="27"/>
      <c r="AA229" s="27"/>
      <c r="AB229" s="27"/>
      <c r="AC229" s="27"/>
      <c r="AD229" s="27"/>
      <c r="AE229" s="27"/>
      <c r="AF229" s="27"/>
      <c r="AG229" s="27"/>
      <c r="AH229" s="27"/>
      <c r="AI229" s="27"/>
      <c r="AJ229" s="27"/>
      <c r="AK229" s="27"/>
      <c r="AL229" s="27"/>
      <c r="AM229" s="27"/>
      <c r="AN229" s="27"/>
      <c r="AO229" s="27"/>
      <c r="AP229" s="27"/>
      <c r="AQ229" s="27"/>
      <c r="AR229" s="27"/>
    </row>
    <row r="230" spans="1:44" s="2" customFormat="1" ht="12.75">
      <c r="A230" s="39"/>
      <c r="B230" s="33"/>
      <c r="C230" s="33"/>
      <c r="D230" s="33"/>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c r="AD230" s="27"/>
      <c r="AE230" s="27"/>
      <c r="AF230" s="27"/>
      <c r="AG230" s="27"/>
      <c r="AH230" s="27"/>
      <c r="AI230" s="27"/>
      <c r="AJ230" s="27"/>
      <c r="AK230" s="27"/>
      <c r="AL230" s="27"/>
      <c r="AM230" s="27"/>
      <c r="AN230" s="27"/>
      <c r="AO230" s="27"/>
      <c r="AP230" s="27"/>
      <c r="AQ230" s="27"/>
      <c r="AR230" s="27"/>
    </row>
    <row r="231" spans="1:44" s="2" customFormat="1" ht="12.75">
      <c r="A231" s="39"/>
      <c r="B231" s="33" t="s">
        <v>103</v>
      </c>
      <c r="C231" s="33"/>
      <c r="D231" s="33"/>
      <c r="E231" s="27"/>
      <c r="F231" s="27"/>
      <c r="G231" s="27"/>
      <c r="H231" s="27"/>
      <c r="I231" s="27"/>
      <c r="J231" s="27"/>
      <c r="K231" s="27"/>
      <c r="L231" s="27"/>
      <c r="M231" s="27"/>
      <c r="N231" s="27"/>
      <c r="O231" s="27"/>
      <c r="P231" s="27"/>
      <c r="Q231" s="27"/>
      <c r="R231" s="27"/>
      <c r="S231" s="27"/>
      <c r="T231" s="27"/>
      <c r="U231" s="27"/>
      <c r="V231" s="27"/>
      <c r="W231" s="27"/>
      <c r="X231" s="27"/>
      <c r="Y231" s="27"/>
      <c r="Z231" s="27"/>
      <c r="AA231" s="27"/>
      <c r="AB231" s="27"/>
      <c r="AC231" s="27"/>
      <c r="AD231" s="27"/>
      <c r="AE231" s="27"/>
      <c r="AF231" s="27"/>
      <c r="AG231" s="27"/>
      <c r="AH231" s="27"/>
      <c r="AI231" s="27"/>
      <c r="AJ231" s="27"/>
      <c r="AK231" s="27"/>
      <c r="AL231" s="27"/>
      <c r="AM231" s="27"/>
      <c r="AN231" s="27"/>
      <c r="AO231" s="27"/>
      <c r="AP231" s="27"/>
      <c r="AQ231" s="27"/>
      <c r="AR231" s="27"/>
    </row>
    <row r="232" spans="1:44" s="2" customFormat="1" ht="12.75">
      <c r="A232" s="39"/>
      <c r="B232" s="44" t="s">
        <v>48</v>
      </c>
      <c r="C232" s="44"/>
      <c r="D232" s="44"/>
      <c r="E232" s="58"/>
      <c r="F232" s="58"/>
      <c r="G232" s="58">
        <f>G227/G229*100</f>
        <v>0.6910164350708895</v>
      </c>
      <c r="H232" s="27"/>
      <c r="I232" s="27"/>
      <c r="J232" s="27"/>
      <c r="K232" s="27"/>
      <c r="L232" s="27"/>
      <c r="M232" s="27"/>
      <c r="N232" s="27"/>
      <c r="O232" s="27"/>
      <c r="P232" s="27"/>
      <c r="Q232" s="27"/>
      <c r="R232" s="27"/>
      <c r="S232" s="27"/>
      <c r="T232" s="27"/>
      <c r="U232" s="27"/>
      <c r="V232" s="27"/>
      <c r="W232" s="27"/>
      <c r="X232" s="27"/>
      <c r="Y232" s="27"/>
      <c r="Z232" s="27"/>
      <c r="AA232" s="27"/>
      <c r="AB232" s="27"/>
      <c r="AC232" s="27"/>
      <c r="AD232" s="27"/>
      <c r="AE232" s="27"/>
      <c r="AF232" s="27"/>
      <c r="AG232" s="27"/>
      <c r="AH232" s="27"/>
      <c r="AI232" s="27"/>
      <c r="AJ232" s="27"/>
      <c r="AK232" s="27"/>
      <c r="AL232" s="27"/>
      <c r="AM232" s="27"/>
      <c r="AN232" s="27"/>
      <c r="AO232" s="27"/>
      <c r="AP232" s="27"/>
      <c r="AQ232" s="27"/>
      <c r="AR232" s="27"/>
    </row>
    <row r="233" spans="1:44" s="2" customFormat="1" ht="12.75">
      <c r="A233" s="39"/>
      <c r="B233" s="44" t="s">
        <v>47</v>
      </c>
      <c r="C233" s="44"/>
      <c r="D233" s="44"/>
      <c r="E233" s="36"/>
      <c r="F233" s="74"/>
      <c r="G233" s="74">
        <f>G232</f>
        <v>0.6910164350708895</v>
      </c>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row>
    <row r="234" spans="1:44" s="2" customFormat="1" ht="12.75">
      <c r="A234" s="39"/>
      <c r="B234" s="25"/>
      <c r="C234" s="25"/>
      <c r="D234" s="25"/>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
    </row>
    <row r="235" spans="1:44" s="2" customFormat="1" ht="12.75">
      <c r="A235" s="57" t="s">
        <v>196</v>
      </c>
      <c r="B235" s="29" t="s">
        <v>136</v>
      </c>
      <c r="C235" s="29"/>
      <c r="D235" s="33"/>
      <c r="E235" s="27"/>
      <c r="F235" s="27"/>
      <c r="G235" s="33"/>
      <c r="H235" s="27"/>
      <c r="I235" s="27"/>
      <c r="J235" s="27"/>
      <c r="K235" s="27"/>
      <c r="L235" s="27"/>
      <c r="M235" s="27"/>
      <c r="N235" s="27"/>
      <c r="O235" s="27"/>
      <c r="P235" s="27"/>
      <c r="Q235" s="27"/>
      <c r="R235" s="27"/>
      <c r="S235" s="27"/>
      <c r="T235" s="27"/>
      <c r="U235" s="27"/>
      <c r="V235" s="27"/>
      <c r="W235" s="27"/>
      <c r="X235" s="27"/>
      <c r="Y235" s="27"/>
      <c r="Z235" s="27"/>
      <c r="AA235" s="27"/>
      <c r="AB235" s="27"/>
      <c r="AC235" s="27"/>
      <c r="AD235" s="27"/>
      <c r="AE235" s="27"/>
      <c r="AF235" s="27"/>
      <c r="AG235" s="27"/>
      <c r="AH235" s="27"/>
      <c r="AI235" s="27"/>
      <c r="AJ235" s="27"/>
      <c r="AK235" s="27"/>
      <c r="AL235" s="27"/>
      <c r="AM235" s="27"/>
      <c r="AN235" s="27"/>
      <c r="AO235" s="27"/>
      <c r="AP235" s="27"/>
      <c r="AQ235" s="27"/>
      <c r="AR235" s="27"/>
    </row>
    <row r="236" spans="1:44" s="2" customFormat="1" ht="12.75">
      <c r="A236" s="39"/>
      <c r="B236" s="33"/>
      <c r="C236" s="33"/>
      <c r="D236" s="33"/>
      <c r="E236" s="27"/>
      <c r="F236" s="27"/>
      <c r="G236" s="33"/>
      <c r="H236" s="27"/>
      <c r="I236" s="27"/>
      <c r="J236" s="27"/>
      <c r="K236" s="27"/>
      <c r="L236" s="27"/>
      <c r="M236" s="27"/>
      <c r="N236" s="27"/>
      <c r="O236" s="27"/>
      <c r="P236" s="27"/>
      <c r="Q236" s="27"/>
      <c r="R236" s="27"/>
      <c r="S236" s="27"/>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row>
    <row r="237" spans="1:44" s="2" customFormat="1" ht="12.75">
      <c r="A237" s="37"/>
      <c r="B237" s="33"/>
      <c r="C237" s="33"/>
      <c r="D237" s="33"/>
      <c r="E237" s="2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c r="AC237" s="27"/>
      <c r="AD237" s="27"/>
      <c r="AE237" s="27"/>
      <c r="AF237" s="27"/>
      <c r="AG237" s="27"/>
      <c r="AH237" s="27"/>
      <c r="AI237" s="27"/>
      <c r="AJ237" s="27"/>
      <c r="AK237" s="27"/>
      <c r="AL237" s="27"/>
      <c r="AM237" s="27"/>
      <c r="AN237" s="27"/>
      <c r="AO237" s="27"/>
      <c r="AP237" s="27"/>
      <c r="AQ237" s="27"/>
      <c r="AR237" s="27"/>
    </row>
    <row r="238" spans="1:44" s="2" customFormat="1" ht="12.75">
      <c r="A238" s="3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c r="AD238" s="27"/>
      <c r="AE238" s="27"/>
      <c r="AF238" s="27"/>
      <c r="AG238" s="27"/>
      <c r="AH238" s="27"/>
      <c r="AI238" s="27"/>
      <c r="AJ238" s="27"/>
      <c r="AK238" s="27"/>
      <c r="AL238" s="27"/>
      <c r="AM238" s="27"/>
      <c r="AN238" s="27"/>
      <c r="AO238" s="27"/>
      <c r="AP238" s="27"/>
      <c r="AQ238" s="27"/>
      <c r="AR238" s="27"/>
    </row>
    <row r="239" spans="1:44" s="2" customFormat="1" ht="12.75">
      <c r="A239" s="3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row>
    <row r="240" spans="1:44" s="2" customFormat="1" ht="12.75">
      <c r="A240" s="3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row>
    <row r="241" spans="1:44" s="2" customFormat="1" ht="12.75">
      <c r="A241" s="3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c r="AC241" s="27"/>
      <c r="AD241" s="27"/>
      <c r="AE241" s="27"/>
      <c r="AF241" s="27"/>
      <c r="AG241" s="27"/>
      <c r="AH241" s="27"/>
      <c r="AI241" s="27"/>
      <c r="AJ241" s="27"/>
      <c r="AK241" s="27"/>
      <c r="AL241" s="27"/>
      <c r="AM241" s="27"/>
      <c r="AN241" s="27"/>
      <c r="AO241" s="27"/>
      <c r="AP241" s="27"/>
      <c r="AQ241" s="27"/>
      <c r="AR241" s="27"/>
    </row>
    <row r="242" spans="1:44" s="2" customFormat="1" ht="12.75">
      <c r="A242" s="3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27"/>
    </row>
    <row r="243" spans="1:44" s="2" customFormat="1" ht="12.75">
      <c r="A243" s="3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c r="AB243" s="27"/>
      <c r="AC243" s="27"/>
      <c r="AD243" s="27"/>
      <c r="AE243" s="27"/>
      <c r="AF243" s="27"/>
      <c r="AG243" s="27"/>
      <c r="AH243" s="27"/>
      <c r="AI243" s="27"/>
      <c r="AJ243" s="27"/>
      <c r="AK243" s="27"/>
      <c r="AL243" s="27"/>
      <c r="AM243" s="27"/>
      <c r="AN243" s="27"/>
      <c r="AO243" s="27"/>
      <c r="AP243" s="27"/>
      <c r="AQ243" s="27"/>
      <c r="AR243" s="27"/>
    </row>
    <row r="244" spans="1:44" s="2" customFormat="1" ht="12.75">
      <c r="A244" s="3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c r="AD244" s="27"/>
      <c r="AE244" s="27"/>
      <c r="AF244" s="27"/>
      <c r="AG244" s="27"/>
      <c r="AH244" s="27"/>
      <c r="AI244" s="27"/>
      <c r="AJ244" s="27"/>
      <c r="AK244" s="27"/>
      <c r="AL244" s="27"/>
      <c r="AM244" s="27"/>
      <c r="AN244" s="27"/>
      <c r="AO244" s="27"/>
      <c r="AP244" s="27"/>
      <c r="AQ244" s="27"/>
      <c r="AR244" s="27"/>
    </row>
    <row r="245" spans="1:44" s="2" customFormat="1" ht="12.75">
      <c r="A245" s="3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c r="AD245" s="27"/>
      <c r="AE245" s="27"/>
      <c r="AF245" s="27"/>
      <c r="AG245" s="27"/>
      <c r="AH245" s="27"/>
      <c r="AI245" s="27"/>
      <c r="AJ245" s="27"/>
      <c r="AK245" s="27"/>
      <c r="AL245" s="27"/>
      <c r="AM245" s="27"/>
      <c r="AN245" s="27"/>
      <c r="AO245" s="27"/>
      <c r="AP245" s="27"/>
      <c r="AQ245" s="27"/>
      <c r="AR245" s="27"/>
    </row>
    <row r="246" spans="1:44" s="2" customFormat="1" ht="12.75">
      <c r="A246" s="3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c r="AE246" s="27"/>
      <c r="AF246" s="27"/>
      <c r="AG246" s="27"/>
      <c r="AH246" s="27"/>
      <c r="AI246" s="27"/>
      <c r="AJ246" s="27"/>
      <c r="AK246" s="27"/>
      <c r="AL246" s="27"/>
      <c r="AM246" s="27"/>
      <c r="AN246" s="27"/>
      <c r="AO246" s="27"/>
      <c r="AP246" s="27"/>
      <c r="AQ246" s="27"/>
      <c r="AR246" s="27"/>
    </row>
    <row r="247" spans="1:44" s="2" customFormat="1" ht="12.75">
      <c r="A247" s="3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c r="AA247" s="27"/>
      <c r="AB247" s="27"/>
      <c r="AC247" s="27"/>
      <c r="AD247" s="27"/>
      <c r="AE247" s="27"/>
      <c r="AF247" s="27"/>
      <c r="AG247" s="27"/>
      <c r="AH247" s="27"/>
      <c r="AI247" s="27"/>
      <c r="AJ247" s="27"/>
      <c r="AK247" s="27"/>
      <c r="AL247" s="27"/>
      <c r="AM247" s="27"/>
      <c r="AN247" s="27"/>
      <c r="AO247" s="27"/>
      <c r="AP247" s="27"/>
      <c r="AQ247" s="27"/>
      <c r="AR247" s="27"/>
    </row>
    <row r="248" spans="1:44" s="2" customFormat="1" ht="12.75">
      <c r="A248" s="3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c r="AA248" s="27"/>
      <c r="AB248" s="27"/>
      <c r="AC248" s="27"/>
      <c r="AD248" s="27"/>
      <c r="AE248" s="27"/>
      <c r="AF248" s="27"/>
      <c r="AG248" s="27"/>
      <c r="AH248" s="27"/>
      <c r="AI248" s="27"/>
      <c r="AJ248" s="27"/>
      <c r="AK248" s="27"/>
      <c r="AL248" s="27"/>
      <c r="AM248" s="27"/>
      <c r="AN248" s="27"/>
      <c r="AO248" s="27"/>
      <c r="AP248" s="27"/>
      <c r="AQ248" s="27"/>
      <c r="AR248" s="27"/>
    </row>
    <row r="249" spans="1:44" s="2" customFormat="1" ht="12.75">
      <c r="A249" s="3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c r="AI249" s="27"/>
      <c r="AJ249" s="27"/>
      <c r="AK249" s="27"/>
      <c r="AL249" s="27"/>
      <c r="AM249" s="27"/>
      <c r="AN249" s="27"/>
      <c r="AO249" s="27"/>
      <c r="AP249" s="27"/>
      <c r="AQ249" s="27"/>
      <c r="AR249" s="27"/>
    </row>
    <row r="250" spans="1:44" s="2" customFormat="1" ht="12.75">
      <c r="A250" s="3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c r="AA250" s="27"/>
      <c r="AB250" s="27"/>
      <c r="AC250" s="27"/>
      <c r="AD250" s="27"/>
      <c r="AE250" s="27"/>
      <c r="AF250" s="27"/>
      <c r="AG250" s="27"/>
      <c r="AH250" s="27"/>
      <c r="AI250" s="27"/>
      <c r="AJ250" s="27"/>
      <c r="AK250" s="27"/>
      <c r="AL250" s="27"/>
      <c r="AM250" s="27"/>
      <c r="AN250" s="27"/>
      <c r="AO250" s="27"/>
      <c r="AP250" s="27"/>
      <c r="AQ250" s="27"/>
      <c r="AR250" s="27"/>
    </row>
    <row r="251" spans="1:44" s="2" customFormat="1" ht="12.75">
      <c r="A251" s="37"/>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c r="AA251" s="27"/>
      <c r="AB251" s="27"/>
      <c r="AC251" s="27"/>
      <c r="AD251" s="27"/>
      <c r="AE251" s="27"/>
      <c r="AF251" s="27"/>
      <c r="AG251" s="27"/>
      <c r="AH251" s="27"/>
      <c r="AI251" s="27"/>
      <c r="AJ251" s="27"/>
      <c r="AK251" s="27"/>
      <c r="AL251" s="27"/>
      <c r="AM251" s="27"/>
      <c r="AN251" s="27"/>
      <c r="AO251" s="27"/>
      <c r="AP251" s="27"/>
      <c r="AQ251" s="27"/>
      <c r="AR251" s="27"/>
    </row>
    <row r="252" spans="1:44" s="2" customFormat="1" ht="12.75">
      <c r="A252" s="37"/>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c r="AA252" s="27"/>
      <c r="AB252" s="27"/>
      <c r="AC252" s="27"/>
      <c r="AD252" s="27"/>
      <c r="AE252" s="27"/>
      <c r="AF252" s="27"/>
      <c r="AG252" s="27"/>
      <c r="AH252" s="27"/>
      <c r="AI252" s="27"/>
      <c r="AJ252" s="27"/>
      <c r="AK252" s="27"/>
      <c r="AL252" s="27"/>
      <c r="AM252" s="27"/>
      <c r="AN252" s="27"/>
      <c r="AO252" s="27"/>
      <c r="AP252" s="27"/>
      <c r="AQ252" s="27"/>
      <c r="AR252" s="27"/>
    </row>
    <row r="253" spans="1:44" s="2" customFormat="1" ht="12.75">
      <c r="A253" s="37"/>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c r="AA253" s="27"/>
      <c r="AB253" s="27"/>
      <c r="AC253" s="27"/>
      <c r="AD253" s="27"/>
      <c r="AE253" s="27"/>
      <c r="AF253" s="27"/>
      <c r="AG253" s="27"/>
      <c r="AH253" s="27"/>
      <c r="AI253" s="27"/>
      <c r="AJ253" s="27"/>
      <c r="AK253" s="27"/>
      <c r="AL253" s="27"/>
      <c r="AM253" s="27"/>
      <c r="AN253" s="27"/>
      <c r="AO253" s="27"/>
      <c r="AP253" s="27"/>
      <c r="AQ253" s="27"/>
      <c r="AR253" s="27"/>
    </row>
    <row r="254" spans="1:44" s="2" customFormat="1" ht="12.75">
      <c r="A254" s="37"/>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c r="AA254" s="27"/>
      <c r="AB254" s="27"/>
      <c r="AC254" s="27"/>
      <c r="AD254" s="27"/>
      <c r="AE254" s="27"/>
      <c r="AF254" s="27"/>
      <c r="AG254" s="27"/>
      <c r="AH254" s="27"/>
      <c r="AI254" s="27"/>
      <c r="AJ254" s="27"/>
      <c r="AK254" s="27"/>
      <c r="AL254" s="27"/>
      <c r="AM254" s="27"/>
      <c r="AN254" s="27"/>
      <c r="AO254" s="27"/>
      <c r="AP254" s="27"/>
      <c r="AQ254" s="27"/>
      <c r="AR254" s="27"/>
    </row>
    <row r="255" spans="1:44" s="2" customFormat="1" ht="12.75">
      <c r="A255" s="37"/>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c r="AA255" s="27"/>
      <c r="AB255" s="27"/>
      <c r="AC255" s="27"/>
      <c r="AD255" s="27"/>
      <c r="AE255" s="27"/>
      <c r="AF255" s="27"/>
      <c r="AG255" s="27"/>
      <c r="AH255" s="27"/>
      <c r="AI255" s="27"/>
      <c r="AJ255" s="27"/>
      <c r="AK255" s="27"/>
      <c r="AL255" s="27"/>
      <c r="AM255" s="27"/>
      <c r="AN255" s="27"/>
      <c r="AO255" s="27"/>
      <c r="AP255" s="27"/>
      <c r="AQ255" s="27"/>
      <c r="AR255" s="27"/>
    </row>
    <row r="256" spans="1:44" s="2" customFormat="1" ht="12.75">
      <c r="A256" s="37"/>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c r="AA256" s="27"/>
      <c r="AB256" s="27"/>
      <c r="AC256" s="27"/>
      <c r="AD256" s="27"/>
      <c r="AE256" s="27"/>
      <c r="AF256" s="27"/>
      <c r="AG256" s="27"/>
      <c r="AH256" s="27"/>
      <c r="AI256" s="27"/>
      <c r="AJ256" s="27"/>
      <c r="AK256" s="27"/>
      <c r="AL256" s="27"/>
      <c r="AM256" s="27"/>
      <c r="AN256" s="27"/>
      <c r="AO256" s="27"/>
      <c r="AP256" s="27"/>
      <c r="AQ256" s="27"/>
      <c r="AR256" s="27"/>
    </row>
    <row r="257" spans="1:44" s="2" customFormat="1" ht="12.75">
      <c r="A257" s="37"/>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c r="AA257" s="27"/>
      <c r="AB257" s="27"/>
      <c r="AC257" s="27"/>
      <c r="AD257" s="27"/>
      <c r="AE257" s="27"/>
      <c r="AF257" s="27"/>
      <c r="AG257" s="27"/>
      <c r="AH257" s="27"/>
      <c r="AI257" s="27"/>
      <c r="AJ257" s="27"/>
      <c r="AK257" s="27"/>
      <c r="AL257" s="27"/>
      <c r="AM257" s="27"/>
      <c r="AN257" s="27"/>
      <c r="AO257" s="27"/>
      <c r="AP257" s="27"/>
      <c r="AQ257" s="27"/>
      <c r="AR257" s="27"/>
    </row>
    <row r="258" spans="1:44" s="2" customFormat="1" ht="12.75">
      <c r="A258" s="3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c r="AA258" s="27"/>
      <c r="AB258" s="27"/>
      <c r="AC258" s="27"/>
      <c r="AD258" s="27"/>
      <c r="AE258" s="27"/>
      <c r="AF258" s="27"/>
      <c r="AG258" s="27"/>
      <c r="AH258" s="27"/>
      <c r="AI258" s="27"/>
      <c r="AJ258" s="27"/>
      <c r="AK258" s="27"/>
      <c r="AL258" s="27"/>
      <c r="AM258" s="27"/>
      <c r="AN258" s="27"/>
      <c r="AO258" s="27"/>
      <c r="AP258" s="27"/>
      <c r="AQ258" s="27"/>
      <c r="AR258" s="27"/>
    </row>
    <row r="259" spans="1:44" s="2" customFormat="1" ht="12.75">
      <c r="A259" s="3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c r="AA259" s="27"/>
      <c r="AB259" s="27"/>
      <c r="AC259" s="27"/>
      <c r="AD259" s="27"/>
      <c r="AE259" s="27"/>
      <c r="AF259" s="27"/>
      <c r="AG259" s="27"/>
      <c r="AH259" s="27"/>
      <c r="AI259" s="27"/>
      <c r="AJ259" s="27"/>
      <c r="AK259" s="27"/>
      <c r="AL259" s="27"/>
      <c r="AM259" s="27"/>
      <c r="AN259" s="27"/>
      <c r="AO259" s="27"/>
      <c r="AP259" s="27"/>
      <c r="AQ259" s="27"/>
      <c r="AR259" s="27"/>
    </row>
    <row r="260" spans="1:44" s="2" customFormat="1" ht="12.75">
      <c r="A260" s="3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c r="AA260" s="27"/>
      <c r="AB260" s="27"/>
      <c r="AC260" s="27"/>
      <c r="AD260" s="27"/>
      <c r="AE260" s="27"/>
      <c r="AF260" s="27"/>
      <c r="AG260" s="27"/>
      <c r="AH260" s="27"/>
      <c r="AI260" s="27"/>
      <c r="AJ260" s="27"/>
      <c r="AK260" s="27"/>
      <c r="AL260" s="27"/>
      <c r="AM260" s="27"/>
      <c r="AN260" s="27"/>
      <c r="AO260" s="27"/>
      <c r="AP260" s="27"/>
      <c r="AQ260" s="27"/>
      <c r="AR260" s="27"/>
    </row>
    <row r="261" spans="1:44" s="2" customFormat="1" ht="12.75">
      <c r="A261" s="37"/>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c r="AA261" s="27"/>
      <c r="AB261" s="27"/>
      <c r="AC261" s="27"/>
      <c r="AD261" s="27"/>
      <c r="AE261" s="27"/>
      <c r="AF261" s="27"/>
      <c r="AG261" s="27"/>
      <c r="AH261" s="27"/>
      <c r="AI261" s="27"/>
      <c r="AJ261" s="27"/>
      <c r="AK261" s="27"/>
      <c r="AL261" s="27"/>
      <c r="AM261" s="27"/>
      <c r="AN261" s="27"/>
      <c r="AO261" s="27"/>
      <c r="AP261" s="27"/>
      <c r="AQ261" s="27"/>
      <c r="AR261" s="27"/>
    </row>
    <row r="262" spans="1:44" s="2" customFormat="1" ht="12.75">
      <c r="A262" s="37"/>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c r="AA262" s="27"/>
      <c r="AB262" s="27"/>
      <c r="AC262" s="27"/>
      <c r="AD262" s="27"/>
      <c r="AE262" s="27"/>
      <c r="AF262" s="27"/>
      <c r="AG262" s="27"/>
      <c r="AH262" s="27"/>
      <c r="AI262" s="27"/>
      <c r="AJ262" s="27"/>
      <c r="AK262" s="27"/>
      <c r="AL262" s="27"/>
      <c r="AM262" s="27"/>
      <c r="AN262" s="27"/>
      <c r="AO262" s="27"/>
      <c r="AP262" s="27"/>
      <c r="AQ262" s="27"/>
      <c r="AR262" s="27"/>
    </row>
    <row r="263" spans="1:44" s="2" customFormat="1" ht="12.75">
      <c r="A263" s="37"/>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c r="AA263" s="27"/>
      <c r="AB263" s="27"/>
      <c r="AC263" s="27"/>
      <c r="AD263" s="27"/>
      <c r="AE263" s="27"/>
      <c r="AF263" s="27"/>
      <c r="AG263" s="27"/>
      <c r="AH263" s="27"/>
      <c r="AI263" s="27"/>
      <c r="AJ263" s="27"/>
      <c r="AK263" s="27"/>
      <c r="AL263" s="27"/>
      <c r="AM263" s="27"/>
      <c r="AN263" s="27"/>
      <c r="AO263" s="27"/>
      <c r="AP263" s="27"/>
      <c r="AQ263" s="27"/>
      <c r="AR263" s="27"/>
    </row>
    <row r="264" spans="1:44" s="2" customFormat="1" ht="12.75">
      <c r="A264" s="3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c r="AA264" s="27"/>
      <c r="AB264" s="27"/>
      <c r="AC264" s="27"/>
      <c r="AD264" s="27"/>
      <c r="AE264" s="27"/>
      <c r="AF264" s="27"/>
      <c r="AG264" s="27"/>
      <c r="AH264" s="27"/>
      <c r="AI264" s="27"/>
      <c r="AJ264" s="27"/>
      <c r="AK264" s="27"/>
      <c r="AL264" s="27"/>
      <c r="AM264" s="27"/>
      <c r="AN264" s="27"/>
      <c r="AO264" s="27"/>
      <c r="AP264" s="27"/>
      <c r="AQ264" s="27"/>
      <c r="AR264" s="27"/>
    </row>
    <row r="265" spans="1:44" s="2" customFormat="1" ht="12.75">
      <c r="A265" s="37"/>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7"/>
    </row>
    <row r="266" spans="1:44" s="2" customFormat="1" ht="12.75">
      <c r="A266" s="37"/>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c r="AD266" s="27"/>
      <c r="AE266" s="27"/>
      <c r="AF266" s="27"/>
      <c r="AG266" s="27"/>
      <c r="AH266" s="27"/>
      <c r="AI266" s="27"/>
      <c r="AJ266" s="27"/>
      <c r="AK266" s="27"/>
      <c r="AL266" s="27"/>
      <c r="AM266" s="27"/>
      <c r="AN266" s="27"/>
      <c r="AO266" s="27"/>
      <c r="AP266" s="27"/>
      <c r="AQ266" s="27"/>
      <c r="AR266" s="27"/>
    </row>
    <row r="267" spans="1:44" s="2" customFormat="1" ht="12.75">
      <c r="A267" s="37"/>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c r="AA267" s="27"/>
      <c r="AB267" s="27"/>
      <c r="AC267" s="27"/>
      <c r="AD267" s="27"/>
      <c r="AE267" s="27"/>
      <c r="AF267" s="27"/>
      <c r="AG267" s="27"/>
      <c r="AH267" s="27"/>
      <c r="AI267" s="27"/>
      <c r="AJ267" s="27"/>
      <c r="AK267" s="27"/>
      <c r="AL267" s="27"/>
      <c r="AM267" s="27"/>
      <c r="AN267" s="27"/>
      <c r="AO267" s="27"/>
      <c r="AP267" s="27"/>
      <c r="AQ267" s="27"/>
      <c r="AR267" s="27"/>
    </row>
    <row r="268" spans="1:44" s="2" customFormat="1" ht="12.75">
      <c r="A268" s="37"/>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c r="AA268" s="27"/>
      <c r="AB268" s="27"/>
      <c r="AC268" s="27"/>
      <c r="AD268" s="27"/>
      <c r="AE268" s="27"/>
      <c r="AF268" s="27"/>
      <c r="AG268" s="27"/>
      <c r="AH268" s="27"/>
      <c r="AI268" s="27"/>
      <c r="AJ268" s="27"/>
      <c r="AK268" s="27"/>
      <c r="AL268" s="27"/>
      <c r="AM268" s="27"/>
      <c r="AN268" s="27"/>
      <c r="AO268" s="27"/>
      <c r="AP268" s="27"/>
      <c r="AQ268" s="27"/>
      <c r="AR268" s="27"/>
    </row>
    <row r="269" spans="1:44" s="2" customFormat="1" ht="12.75">
      <c r="A269" s="37"/>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c r="AA269" s="27"/>
      <c r="AB269" s="27"/>
      <c r="AC269" s="27"/>
      <c r="AD269" s="27"/>
      <c r="AE269" s="27"/>
      <c r="AF269" s="27"/>
      <c r="AG269" s="27"/>
      <c r="AH269" s="27"/>
      <c r="AI269" s="27"/>
      <c r="AJ269" s="27"/>
      <c r="AK269" s="27"/>
      <c r="AL269" s="27"/>
      <c r="AM269" s="27"/>
      <c r="AN269" s="27"/>
      <c r="AO269" s="27"/>
      <c r="AP269" s="27"/>
      <c r="AQ269" s="27"/>
      <c r="AR269" s="27"/>
    </row>
    <row r="270" spans="1:44" s="2" customFormat="1" ht="12.75">
      <c r="A270" s="37"/>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c r="AA270" s="27"/>
      <c r="AB270" s="27"/>
      <c r="AC270" s="27"/>
      <c r="AD270" s="27"/>
      <c r="AE270" s="27"/>
      <c r="AF270" s="27"/>
      <c r="AG270" s="27"/>
      <c r="AH270" s="27"/>
      <c r="AI270" s="27"/>
      <c r="AJ270" s="27"/>
      <c r="AK270" s="27"/>
      <c r="AL270" s="27"/>
      <c r="AM270" s="27"/>
      <c r="AN270" s="27"/>
      <c r="AO270" s="27"/>
      <c r="AP270" s="27"/>
      <c r="AQ270" s="27"/>
      <c r="AR270" s="27"/>
    </row>
    <row r="271" spans="1:44" s="2" customFormat="1" ht="12.75">
      <c r="A271" s="37"/>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c r="AA271" s="27"/>
      <c r="AB271" s="27"/>
      <c r="AC271" s="27"/>
      <c r="AD271" s="27"/>
      <c r="AE271" s="27"/>
      <c r="AF271" s="27"/>
      <c r="AG271" s="27"/>
      <c r="AH271" s="27"/>
      <c r="AI271" s="27"/>
      <c r="AJ271" s="27"/>
      <c r="AK271" s="27"/>
      <c r="AL271" s="27"/>
      <c r="AM271" s="27"/>
      <c r="AN271" s="27"/>
      <c r="AO271" s="27"/>
      <c r="AP271" s="27"/>
      <c r="AQ271" s="27"/>
      <c r="AR271" s="27"/>
    </row>
    <row r="272" spans="1:44" s="2" customFormat="1" ht="12.75">
      <c r="A272" s="37"/>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c r="AA272" s="27"/>
      <c r="AB272" s="27"/>
      <c r="AC272" s="27"/>
      <c r="AD272" s="27"/>
      <c r="AE272" s="27"/>
      <c r="AF272" s="27"/>
      <c r="AG272" s="27"/>
      <c r="AH272" s="27"/>
      <c r="AI272" s="27"/>
      <c r="AJ272" s="27"/>
      <c r="AK272" s="27"/>
      <c r="AL272" s="27"/>
      <c r="AM272" s="27"/>
      <c r="AN272" s="27"/>
      <c r="AO272" s="27"/>
      <c r="AP272" s="27"/>
      <c r="AQ272" s="27"/>
      <c r="AR272" s="27"/>
    </row>
    <row r="273" spans="1:44" s="2" customFormat="1" ht="12.75">
      <c r="A273" s="37"/>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27"/>
      <c r="AI273" s="27"/>
      <c r="AJ273" s="27"/>
      <c r="AK273" s="27"/>
      <c r="AL273" s="27"/>
      <c r="AM273" s="27"/>
      <c r="AN273" s="27"/>
      <c r="AO273" s="27"/>
      <c r="AP273" s="27"/>
      <c r="AQ273" s="27"/>
      <c r="AR273" s="27"/>
    </row>
    <row r="274" spans="1:44" s="2" customFormat="1" ht="12.75">
      <c r="A274" s="37"/>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c r="AA274" s="27"/>
      <c r="AB274" s="27"/>
      <c r="AC274" s="27"/>
      <c r="AD274" s="27"/>
      <c r="AE274" s="27"/>
      <c r="AF274" s="27"/>
      <c r="AG274" s="27"/>
      <c r="AH274" s="27"/>
      <c r="AI274" s="27"/>
      <c r="AJ274" s="27"/>
      <c r="AK274" s="27"/>
      <c r="AL274" s="27"/>
      <c r="AM274" s="27"/>
      <c r="AN274" s="27"/>
      <c r="AO274" s="27"/>
      <c r="AP274" s="27"/>
      <c r="AQ274" s="27"/>
      <c r="AR274" s="27"/>
    </row>
    <row r="275" spans="1:44" s="2" customFormat="1" ht="12.75">
      <c r="A275" s="37"/>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c r="AA275" s="27"/>
      <c r="AB275" s="27"/>
      <c r="AC275" s="27"/>
      <c r="AD275" s="27"/>
      <c r="AE275" s="27"/>
      <c r="AF275" s="27"/>
      <c r="AG275" s="27"/>
      <c r="AH275" s="27"/>
      <c r="AI275" s="27"/>
      <c r="AJ275" s="27"/>
      <c r="AK275" s="27"/>
      <c r="AL275" s="27"/>
      <c r="AM275" s="27"/>
      <c r="AN275" s="27"/>
      <c r="AO275" s="27"/>
      <c r="AP275" s="27"/>
      <c r="AQ275" s="27"/>
      <c r="AR275" s="27"/>
    </row>
    <row r="276" spans="1:44" s="2" customFormat="1" ht="12.75">
      <c r="A276" s="37"/>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c r="AA276" s="27"/>
      <c r="AB276" s="27"/>
      <c r="AC276" s="27"/>
      <c r="AD276" s="27"/>
      <c r="AE276" s="27"/>
      <c r="AF276" s="27"/>
      <c r="AG276" s="27"/>
      <c r="AH276" s="27"/>
      <c r="AI276" s="27"/>
      <c r="AJ276" s="27"/>
      <c r="AK276" s="27"/>
      <c r="AL276" s="27"/>
      <c r="AM276" s="27"/>
      <c r="AN276" s="27"/>
      <c r="AO276" s="27"/>
      <c r="AP276" s="27"/>
      <c r="AQ276" s="27"/>
      <c r="AR276" s="27"/>
    </row>
    <row r="277" spans="1:44" s="2" customFormat="1" ht="12.75">
      <c r="A277" s="37"/>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c r="AA277" s="27"/>
      <c r="AB277" s="27"/>
      <c r="AC277" s="27"/>
      <c r="AD277" s="27"/>
      <c r="AE277" s="27"/>
      <c r="AF277" s="27"/>
      <c r="AG277" s="27"/>
      <c r="AH277" s="27"/>
      <c r="AI277" s="27"/>
      <c r="AJ277" s="27"/>
      <c r="AK277" s="27"/>
      <c r="AL277" s="27"/>
      <c r="AM277" s="27"/>
      <c r="AN277" s="27"/>
      <c r="AO277" s="27"/>
      <c r="AP277" s="27"/>
      <c r="AQ277" s="27"/>
      <c r="AR277" s="27"/>
    </row>
    <row r="278" spans="1:44" s="2" customFormat="1" ht="12.75">
      <c r="A278" s="37"/>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c r="AA278" s="27"/>
      <c r="AB278" s="27"/>
      <c r="AC278" s="27"/>
      <c r="AD278" s="27"/>
      <c r="AE278" s="27"/>
      <c r="AF278" s="27"/>
      <c r="AG278" s="27"/>
      <c r="AH278" s="27"/>
      <c r="AI278" s="27"/>
      <c r="AJ278" s="27"/>
      <c r="AK278" s="27"/>
      <c r="AL278" s="27"/>
      <c r="AM278" s="27"/>
      <c r="AN278" s="27"/>
      <c r="AO278" s="27"/>
      <c r="AP278" s="27"/>
      <c r="AQ278" s="27"/>
      <c r="AR278" s="27"/>
    </row>
    <row r="279" spans="1:44" s="2" customFormat="1" ht="12.75">
      <c r="A279" s="37"/>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c r="AA279" s="27"/>
      <c r="AB279" s="27"/>
      <c r="AC279" s="27"/>
      <c r="AD279" s="27"/>
      <c r="AE279" s="27"/>
      <c r="AF279" s="27"/>
      <c r="AG279" s="27"/>
      <c r="AH279" s="27"/>
      <c r="AI279" s="27"/>
      <c r="AJ279" s="27"/>
      <c r="AK279" s="27"/>
      <c r="AL279" s="27"/>
      <c r="AM279" s="27"/>
      <c r="AN279" s="27"/>
      <c r="AO279" s="27"/>
      <c r="AP279" s="27"/>
      <c r="AQ279" s="27"/>
      <c r="AR279" s="27"/>
    </row>
    <row r="280" spans="1:44" s="2" customFormat="1" ht="12.75">
      <c r="A280" s="37"/>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c r="AA280" s="27"/>
      <c r="AB280" s="27"/>
      <c r="AC280" s="27"/>
      <c r="AD280" s="27"/>
      <c r="AE280" s="27"/>
      <c r="AF280" s="27"/>
      <c r="AG280" s="27"/>
      <c r="AH280" s="27"/>
      <c r="AI280" s="27"/>
      <c r="AJ280" s="27"/>
      <c r="AK280" s="27"/>
      <c r="AL280" s="27"/>
      <c r="AM280" s="27"/>
      <c r="AN280" s="27"/>
      <c r="AO280" s="27"/>
      <c r="AP280" s="27"/>
      <c r="AQ280" s="27"/>
      <c r="AR280" s="27"/>
    </row>
    <row r="281" spans="1:44" s="2" customFormat="1" ht="12.75">
      <c r="A281" s="37"/>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c r="AA281" s="27"/>
      <c r="AB281" s="27"/>
      <c r="AC281" s="27"/>
      <c r="AD281" s="27"/>
      <c r="AE281" s="27"/>
      <c r="AF281" s="27"/>
      <c r="AG281" s="27"/>
      <c r="AH281" s="27"/>
      <c r="AI281" s="27"/>
      <c r="AJ281" s="27"/>
      <c r="AK281" s="27"/>
      <c r="AL281" s="27"/>
      <c r="AM281" s="27"/>
      <c r="AN281" s="27"/>
      <c r="AO281" s="27"/>
      <c r="AP281" s="27"/>
      <c r="AQ281" s="27"/>
      <c r="AR281" s="27"/>
    </row>
    <row r="282" spans="1:44" s="2" customFormat="1" ht="12.75">
      <c r="A282" s="3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c r="AA282" s="27"/>
      <c r="AB282" s="27"/>
      <c r="AC282" s="27"/>
      <c r="AD282" s="27"/>
      <c r="AE282" s="27"/>
      <c r="AF282" s="27"/>
      <c r="AG282" s="27"/>
      <c r="AH282" s="27"/>
      <c r="AI282" s="27"/>
      <c r="AJ282" s="27"/>
      <c r="AK282" s="27"/>
      <c r="AL282" s="27"/>
      <c r="AM282" s="27"/>
      <c r="AN282" s="27"/>
      <c r="AO282" s="27"/>
      <c r="AP282" s="27"/>
      <c r="AQ282" s="27"/>
      <c r="AR282" s="27"/>
    </row>
    <row r="283" spans="1:44" s="2" customFormat="1" ht="12.75">
      <c r="A283" s="3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c r="AA283" s="27"/>
      <c r="AB283" s="27"/>
      <c r="AC283" s="27"/>
      <c r="AD283" s="27"/>
      <c r="AE283" s="27"/>
      <c r="AF283" s="27"/>
      <c r="AG283" s="27"/>
      <c r="AH283" s="27"/>
      <c r="AI283" s="27"/>
      <c r="AJ283" s="27"/>
      <c r="AK283" s="27"/>
      <c r="AL283" s="27"/>
      <c r="AM283" s="27"/>
      <c r="AN283" s="27"/>
      <c r="AO283" s="27"/>
      <c r="AP283" s="27"/>
      <c r="AQ283" s="27"/>
      <c r="AR283" s="27"/>
    </row>
    <row r="284" spans="1:44" s="2" customFormat="1" ht="12.75">
      <c r="A284" s="3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27"/>
      <c r="AB284" s="27"/>
      <c r="AC284" s="27"/>
      <c r="AD284" s="27"/>
      <c r="AE284" s="27"/>
      <c r="AF284" s="27"/>
      <c r="AG284" s="27"/>
      <c r="AH284" s="27"/>
      <c r="AI284" s="27"/>
      <c r="AJ284" s="27"/>
      <c r="AK284" s="27"/>
      <c r="AL284" s="27"/>
      <c r="AM284" s="27"/>
      <c r="AN284" s="27"/>
      <c r="AO284" s="27"/>
      <c r="AP284" s="27"/>
      <c r="AQ284" s="27"/>
      <c r="AR284" s="27"/>
    </row>
    <row r="285" spans="1:44" s="2" customFormat="1" ht="12.75">
      <c r="A285" s="3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c r="AA285" s="27"/>
      <c r="AB285" s="27"/>
      <c r="AC285" s="27"/>
      <c r="AD285" s="27"/>
      <c r="AE285" s="27"/>
      <c r="AF285" s="27"/>
      <c r="AG285" s="27"/>
      <c r="AH285" s="27"/>
      <c r="AI285" s="27"/>
      <c r="AJ285" s="27"/>
      <c r="AK285" s="27"/>
      <c r="AL285" s="27"/>
      <c r="AM285" s="27"/>
      <c r="AN285" s="27"/>
      <c r="AO285" s="27"/>
      <c r="AP285" s="27"/>
      <c r="AQ285" s="27"/>
      <c r="AR285" s="27"/>
    </row>
    <row r="286" spans="1:44" s="2" customFormat="1" ht="12.75">
      <c r="A286" s="3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c r="AA286" s="27"/>
      <c r="AB286" s="27"/>
      <c r="AC286" s="27"/>
      <c r="AD286" s="27"/>
      <c r="AE286" s="27"/>
      <c r="AF286" s="27"/>
      <c r="AG286" s="27"/>
      <c r="AH286" s="27"/>
      <c r="AI286" s="27"/>
      <c r="AJ286" s="27"/>
      <c r="AK286" s="27"/>
      <c r="AL286" s="27"/>
      <c r="AM286" s="27"/>
      <c r="AN286" s="27"/>
      <c r="AO286" s="27"/>
      <c r="AP286" s="27"/>
      <c r="AQ286" s="27"/>
      <c r="AR286" s="27"/>
    </row>
    <row r="287" spans="1:44" s="2" customFormat="1" ht="12.75">
      <c r="A287" s="3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27"/>
      <c r="AB287" s="27"/>
      <c r="AC287" s="27"/>
      <c r="AD287" s="27"/>
      <c r="AE287" s="27"/>
      <c r="AF287" s="27"/>
      <c r="AG287" s="27"/>
      <c r="AH287" s="27"/>
      <c r="AI287" s="27"/>
      <c r="AJ287" s="27"/>
      <c r="AK287" s="27"/>
      <c r="AL287" s="27"/>
      <c r="AM287" s="27"/>
      <c r="AN287" s="27"/>
      <c r="AO287" s="27"/>
      <c r="AP287" s="27"/>
      <c r="AQ287" s="27"/>
      <c r="AR287" s="27"/>
    </row>
    <row r="288" spans="1:44" s="2" customFormat="1" ht="12.75">
      <c r="A288" s="3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27"/>
      <c r="AB288" s="27"/>
      <c r="AC288" s="27"/>
      <c r="AD288" s="27"/>
      <c r="AE288" s="27"/>
      <c r="AF288" s="27"/>
      <c r="AG288" s="27"/>
      <c r="AH288" s="27"/>
      <c r="AI288" s="27"/>
      <c r="AJ288" s="27"/>
      <c r="AK288" s="27"/>
      <c r="AL288" s="27"/>
      <c r="AM288" s="27"/>
      <c r="AN288" s="27"/>
      <c r="AO288" s="27"/>
      <c r="AP288" s="27"/>
      <c r="AQ288" s="27"/>
      <c r="AR288" s="27"/>
    </row>
    <row r="289" spans="1:44" s="2" customFormat="1" ht="12.75">
      <c r="A289" s="3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c r="AA289" s="27"/>
      <c r="AB289" s="27"/>
      <c r="AC289" s="27"/>
      <c r="AD289" s="27"/>
      <c r="AE289" s="27"/>
      <c r="AF289" s="27"/>
      <c r="AG289" s="27"/>
      <c r="AH289" s="27"/>
      <c r="AI289" s="27"/>
      <c r="AJ289" s="27"/>
      <c r="AK289" s="27"/>
      <c r="AL289" s="27"/>
      <c r="AM289" s="27"/>
      <c r="AN289" s="27"/>
      <c r="AO289" s="27"/>
      <c r="AP289" s="27"/>
      <c r="AQ289" s="27"/>
      <c r="AR289" s="27"/>
    </row>
    <row r="290" spans="1:44" s="2" customFormat="1" ht="12.75">
      <c r="A290" s="37"/>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row>
    <row r="291" spans="1:44" s="2" customFormat="1" ht="12.75">
      <c r="A291" s="37"/>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c r="AA291" s="27"/>
      <c r="AB291" s="27"/>
      <c r="AC291" s="27"/>
      <c r="AD291" s="27"/>
      <c r="AE291" s="27"/>
      <c r="AF291" s="27"/>
      <c r="AG291" s="27"/>
      <c r="AH291" s="27"/>
      <c r="AI291" s="27"/>
      <c r="AJ291" s="27"/>
      <c r="AK291" s="27"/>
      <c r="AL291" s="27"/>
      <c r="AM291" s="27"/>
      <c r="AN291" s="27"/>
      <c r="AO291" s="27"/>
      <c r="AP291" s="27"/>
      <c r="AQ291" s="27"/>
      <c r="AR291" s="27"/>
    </row>
    <row r="292" spans="1:44" s="2" customFormat="1" ht="12.75">
      <c r="A292" s="37"/>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c r="AA292" s="27"/>
      <c r="AB292" s="27"/>
      <c r="AC292" s="27"/>
      <c r="AD292" s="27"/>
      <c r="AE292" s="27"/>
      <c r="AF292" s="27"/>
      <c r="AG292" s="27"/>
      <c r="AH292" s="27"/>
      <c r="AI292" s="27"/>
      <c r="AJ292" s="27"/>
      <c r="AK292" s="27"/>
      <c r="AL292" s="27"/>
      <c r="AM292" s="27"/>
      <c r="AN292" s="27"/>
      <c r="AO292" s="27"/>
      <c r="AP292" s="27"/>
      <c r="AQ292" s="27"/>
      <c r="AR292" s="27"/>
    </row>
    <row r="293" spans="1:44" s="2" customFormat="1" ht="12.75">
      <c r="A293" s="37"/>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c r="AA293" s="27"/>
      <c r="AB293" s="27"/>
      <c r="AC293" s="27"/>
      <c r="AD293" s="27"/>
      <c r="AE293" s="27"/>
      <c r="AF293" s="27"/>
      <c r="AG293" s="27"/>
      <c r="AH293" s="27"/>
      <c r="AI293" s="27"/>
      <c r="AJ293" s="27"/>
      <c r="AK293" s="27"/>
      <c r="AL293" s="27"/>
      <c r="AM293" s="27"/>
      <c r="AN293" s="27"/>
      <c r="AO293" s="27"/>
      <c r="AP293" s="27"/>
      <c r="AQ293" s="27"/>
      <c r="AR293" s="27"/>
    </row>
    <row r="294" spans="1:44" s="2" customFormat="1" ht="12.75">
      <c r="A294" s="37"/>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c r="AA294" s="27"/>
      <c r="AB294" s="27"/>
      <c r="AC294" s="27"/>
      <c r="AD294" s="27"/>
      <c r="AE294" s="27"/>
      <c r="AF294" s="27"/>
      <c r="AG294" s="27"/>
      <c r="AH294" s="27"/>
      <c r="AI294" s="27"/>
      <c r="AJ294" s="27"/>
      <c r="AK294" s="27"/>
      <c r="AL294" s="27"/>
      <c r="AM294" s="27"/>
      <c r="AN294" s="27"/>
      <c r="AO294" s="27"/>
      <c r="AP294" s="27"/>
      <c r="AQ294" s="27"/>
      <c r="AR294" s="27"/>
    </row>
    <row r="295" spans="1:44" s="2" customFormat="1" ht="12.75">
      <c r="A295" s="3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c r="AA295" s="27"/>
      <c r="AB295" s="27"/>
      <c r="AC295" s="27"/>
      <c r="AD295" s="27"/>
      <c r="AE295" s="27"/>
      <c r="AF295" s="27"/>
      <c r="AG295" s="27"/>
      <c r="AH295" s="27"/>
      <c r="AI295" s="27"/>
      <c r="AJ295" s="27"/>
      <c r="AK295" s="27"/>
      <c r="AL295" s="27"/>
      <c r="AM295" s="27"/>
      <c r="AN295" s="27"/>
      <c r="AO295" s="27"/>
      <c r="AP295" s="27"/>
      <c r="AQ295" s="27"/>
      <c r="AR295" s="27"/>
    </row>
    <row r="296" spans="1:44" s="2" customFormat="1" ht="12.75">
      <c r="A296" s="37"/>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7"/>
    </row>
    <row r="297" spans="1:44" s="2" customFormat="1" ht="12.75">
      <c r="A297" s="37"/>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c r="AA297" s="27"/>
      <c r="AB297" s="27"/>
      <c r="AC297" s="27"/>
      <c r="AD297" s="27"/>
      <c r="AE297" s="27"/>
      <c r="AF297" s="27"/>
      <c r="AG297" s="27"/>
      <c r="AH297" s="27"/>
      <c r="AI297" s="27"/>
      <c r="AJ297" s="27"/>
      <c r="AK297" s="27"/>
      <c r="AL297" s="27"/>
      <c r="AM297" s="27"/>
      <c r="AN297" s="27"/>
      <c r="AO297" s="27"/>
      <c r="AP297" s="27"/>
      <c r="AQ297" s="27"/>
      <c r="AR297" s="27"/>
    </row>
    <row r="298" spans="1:44" s="2" customFormat="1" ht="12.75">
      <c r="A298" s="37"/>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c r="AA298" s="27"/>
      <c r="AB298" s="27"/>
      <c r="AC298" s="27"/>
      <c r="AD298" s="27"/>
      <c r="AE298" s="27"/>
      <c r="AF298" s="27"/>
      <c r="AG298" s="27"/>
      <c r="AH298" s="27"/>
      <c r="AI298" s="27"/>
      <c r="AJ298" s="27"/>
      <c r="AK298" s="27"/>
      <c r="AL298" s="27"/>
      <c r="AM298" s="27"/>
      <c r="AN298" s="27"/>
      <c r="AO298" s="27"/>
      <c r="AP298" s="27"/>
      <c r="AQ298" s="27"/>
      <c r="AR298" s="27"/>
    </row>
    <row r="299" spans="1:44" s="2" customFormat="1" ht="12.75">
      <c r="A299" s="37"/>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c r="AA299" s="27"/>
      <c r="AB299" s="27"/>
      <c r="AC299" s="27"/>
      <c r="AD299" s="27"/>
      <c r="AE299" s="27"/>
      <c r="AF299" s="27"/>
      <c r="AG299" s="27"/>
      <c r="AH299" s="27"/>
      <c r="AI299" s="27"/>
      <c r="AJ299" s="27"/>
      <c r="AK299" s="27"/>
      <c r="AL299" s="27"/>
      <c r="AM299" s="27"/>
      <c r="AN299" s="27"/>
      <c r="AO299" s="27"/>
      <c r="AP299" s="27"/>
      <c r="AQ299" s="27"/>
      <c r="AR299" s="27"/>
    </row>
    <row r="300" spans="1:44" s="2" customFormat="1" ht="12.75">
      <c r="A300" s="37"/>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c r="AA300" s="27"/>
      <c r="AB300" s="27"/>
      <c r="AC300" s="27"/>
      <c r="AD300" s="27"/>
      <c r="AE300" s="27"/>
      <c r="AF300" s="27"/>
      <c r="AG300" s="27"/>
      <c r="AH300" s="27"/>
      <c r="AI300" s="27"/>
      <c r="AJ300" s="27"/>
      <c r="AK300" s="27"/>
      <c r="AL300" s="27"/>
      <c r="AM300" s="27"/>
      <c r="AN300" s="27"/>
      <c r="AO300" s="27"/>
      <c r="AP300" s="27"/>
      <c r="AQ300" s="27"/>
      <c r="AR300" s="27"/>
    </row>
    <row r="301" spans="1:44" s="2" customFormat="1" ht="12.75">
      <c r="A301" s="37"/>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c r="AA301" s="27"/>
      <c r="AB301" s="27"/>
      <c r="AC301" s="27"/>
      <c r="AD301" s="27"/>
      <c r="AE301" s="27"/>
      <c r="AF301" s="27"/>
      <c r="AG301" s="27"/>
      <c r="AH301" s="27"/>
      <c r="AI301" s="27"/>
      <c r="AJ301" s="27"/>
      <c r="AK301" s="27"/>
      <c r="AL301" s="27"/>
      <c r="AM301" s="27"/>
      <c r="AN301" s="27"/>
      <c r="AO301" s="27"/>
      <c r="AP301" s="27"/>
      <c r="AQ301" s="27"/>
      <c r="AR301" s="27"/>
    </row>
    <row r="302" spans="1:44" s="2" customFormat="1" ht="12.75">
      <c r="A302" s="37"/>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c r="AA302" s="27"/>
      <c r="AB302" s="27"/>
      <c r="AC302" s="27"/>
      <c r="AD302" s="27"/>
      <c r="AE302" s="27"/>
      <c r="AF302" s="27"/>
      <c r="AG302" s="27"/>
      <c r="AH302" s="27"/>
      <c r="AI302" s="27"/>
      <c r="AJ302" s="27"/>
      <c r="AK302" s="27"/>
      <c r="AL302" s="27"/>
      <c r="AM302" s="27"/>
      <c r="AN302" s="27"/>
      <c r="AO302" s="27"/>
      <c r="AP302" s="27"/>
      <c r="AQ302" s="27"/>
      <c r="AR302" s="27"/>
    </row>
    <row r="303" spans="1:44" s="2" customFormat="1" ht="12.75">
      <c r="A303" s="37"/>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c r="AA303" s="27"/>
      <c r="AB303" s="27"/>
      <c r="AC303" s="27"/>
      <c r="AD303" s="27"/>
      <c r="AE303" s="27"/>
      <c r="AF303" s="27"/>
      <c r="AG303" s="27"/>
      <c r="AH303" s="27"/>
      <c r="AI303" s="27"/>
      <c r="AJ303" s="27"/>
      <c r="AK303" s="27"/>
      <c r="AL303" s="27"/>
      <c r="AM303" s="27"/>
      <c r="AN303" s="27"/>
      <c r="AO303" s="27"/>
      <c r="AP303" s="27"/>
      <c r="AQ303" s="27"/>
      <c r="AR303" s="27"/>
    </row>
    <row r="304" spans="1:44" s="2" customFormat="1" ht="12.75">
      <c r="A304" s="37"/>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c r="AA304" s="27"/>
      <c r="AB304" s="27"/>
      <c r="AC304" s="27"/>
      <c r="AD304" s="27"/>
      <c r="AE304" s="27"/>
      <c r="AF304" s="27"/>
      <c r="AG304" s="27"/>
      <c r="AH304" s="27"/>
      <c r="AI304" s="27"/>
      <c r="AJ304" s="27"/>
      <c r="AK304" s="27"/>
      <c r="AL304" s="27"/>
      <c r="AM304" s="27"/>
      <c r="AN304" s="27"/>
      <c r="AO304" s="27"/>
      <c r="AP304" s="27"/>
      <c r="AQ304" s="27"/>
      <c r="AR304" s="27"/>
    </row>
    <row r="305" spans="1:44" s="2" customFormat="1" ht="12.75">
      <c r="A305" s="37"/>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c r="AA305" s="27"/>
      <c r="AB305" s="27"/>
      <c r="AC305" s="27"/>
      <c r="AD305" s="27"/>
      <c r="AE305" s="27"/>
      <c r="AF305" s="27"/>
      <c r="AG305" s="27"/>
      <c r="AH305" s="27"/>
      <c r="AI305" s="27"/>
      <c r="AJ305" s="27"/>
      <c r="AK305" s="27"/>
      <c r="AL305" s="27"/>
      <c r="AM305" s="27"/>
      <c r="AN305" s="27"/>
      <c r="AO305" s="27"/>
      <c r="AP305" s="27"/>
      <c r="AQ305" s="27"/>
      <c r="AR305" s="27"/>
    </row>
    <row r="306" spans="1:44" s="2" customFormat="1" ht="12.75">
      <c r="A306" s="37"/>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c r="AA306" s="27"/>
      <c r="AB306" s="27"/>
      <c r="AC306" s="27"/>
      <c r="AD306" s="27"/>
      <c r="AE306" s="27"/>
      <c r="AF306" s="27"/>
      <c r="AG306" s="27"/>
      <c r="AH306" s="27"/>
      <c r="AI306" s="27"/>
      <c r="AJ306" s="27"/>
      <c r="AK306" s="27"/>
      <c r="AL306" s="27"/>
      <c r="AM306" s="27"/>
      <c r="AN306" s="27"/>
      <c r="AO306" s="27"/>
      <c r="AP306" s="27"/>
      <c r="AQ306" s="27"/>
      <c r="AR306" s="27"/>
    </row>
    <row r="307" spans="1:44" s="2" customFormat="1" ht="12.75">
      <c r="A307" s="37"/>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c r="AA307" s="27"/>
      <c r="AB307" s="27"/>
      <c r="AC307" s="27"/>
      <c r="AD307" s="27"/>
      <c r="AE307" s="27"/>
      <c r="AF307" s="27"/>
      <c r="AG307" s="27"/>
      <c r="AH307" s="27"/>
      <c r="AI307" s="27"/>
      <c r="AJ307" s="27"/>
      <c r="AK307" s="27"/>
      <c r="AL307" s="27"/>
      <c r="AM307" s="27"/>
      <c r="AN307" s="27"/>
      <c r="AO307" s="27"/>
      <c r="AP307" s="27"/>
      <c r="AQ307" s="27"/>
      <c r="AR307" s="27"/>
    </row>
    <row r="308" spans="1:44" s="2" customFormat="1" ht="12.75">
      <c r="A308" s="37"/>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c r="AA308" s="27"/>
      <c r="AB308" s="27"/>
      <c r="AC308" s="27"/>
      <c r="AD308" s="27"/>
      <c r="AE308" s="27"/>
      <c r="AF308" s="27"/>
      <c r="AG308" s="27"/>
      <c r="AH308" s="27"/>
      <c r="AI308" s="27"/>
      <c r="AJ308" s="27"/>
      <c r="AK308" s="27"/>
      <c r="AL308" s="27"/>
      <c r="AM308" s="27"/>
      <c r="AN308" s="27"/>
      <c r="AO308" s="27"/>
      <c r="AP308" s="27"/>
      <c r="AQ308" s="27"/>
      <c r="AR308" s="27"/>
    </row>
    <row r="309" spans="1:44" s="2" customFormat="1" ht="12.75">
      <c r="A309" s="37"/>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c r="AA309" s="27"/>
      <c r="AB309" s="27"/>
      <c r="AC309" s="27"/>
      <c r="AD309" s="27"/>
      <c r="AE309" s="27"/>
      <c r="AF309" s="27"/>
      <c r="AG309" s="27"/>
      <c r="AH309" s="27"/>
      <c r="AI309" s="27"/>
      <c r="AJ309" s="27"/>
      <c r="AK309" s="27"/>
      <c r="AL309" s="27"/>
      <c r="AM309" s="27"/>
      <c r="AN309" s="27"/>
      <c r="AO309" s="27"/>
      <c r="AP309" s="27"/>
      <c r="AQ309" s="27"/>
      <c r="AR309" s="27"/>
    </row>
    <row r="310" spans="1:44" s="2" customFormat="1" ht="12.75">
      <c r="A310" s="37"/>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c r="AA310" s="27"/>
      <c r="AB310" s="27"/>
      <c r="AC310" s="27"/>
      <c r="AD310" s="27"/>
      <c r="AE310" s="27"/>
      <c r="AF310" s="27"/>
      <c r="AG310" s="27"/>
      <c r="AH310" s="27"/>
      <c r="AI310" s="27"/>
      <c r="AJ310" s="27"/>
      <c r="AK310" s="27"/>
      <c r="AL310" s="27"/>
      <c r="AM310" s="27"/>
      <c r="AN310" s="27"/>
      <c r="AO310" s="27"/>
      <c r="AP310" s="27"/>
      <c r="AQ310" s="27"/>
      <c r="AR310" s="27"/>
    </row>
    <row r="311" spans="1:44" s="2" customFormat="1" ht="12.75">
      <c r="A311" s="37"/>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c r="AA311" s="27"/>
      <c r="AB311" s="27"/>
      <c r="AC311" s="27"/>
      <c r="AD311" s="27"/>
      <c r="AE311" s="27"/>
      <c r="AF311" s="27"/>
      <c r="AG311" s="27"/>
      <c r="AH311" s="27"/>
      <c r="AI311" s="27"/>
      <c r="AJ311" s="27"/>
      <c r="AK311" s="27"/>
      <c r="AL311" s="27"/>
      <c r="AM311" s="27"/>
      <c r="AN311" s="27"/>
      <c r="AO311" s="27"/>
      <c r="AP311" s="27"/>
      <c r="AQ311" s="27"/>
      <c r="AR311" s="27"/>
    </row>
    <row r="312" spans="1:44" s="2" customFormat="1" ht="12.75">
      <c r="A312" s="37"/>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c r="AA312" s="27"/>
      <c r="AB312" s="27"/>
      <c r="AC312" s="27"/>
      <c r="AD312" s="27"/>
      <c r="AE312" s="27"/>
      <c r="AF312" s="27"/>
      <c r="AG312" s="27"/>
      <c r="AH312" s="27"/>
      <c r="AI312" s="27"/>
      <c r="AJ312" s="27"/>
      <c r="AK312" s="27"/>
      <c r="AL312" s="27"/>
      <c r="AM312" s="27"/>
      <c r="AN312" s="27"/>
      <c r="AO312" s="27"/>
      <c r="AP312" s="27"/>
      <c r="AQ312" s="27"/>
      <c r="AR312" s="27"/>
    </row>
    <row r="313" spans="1:44" s="2" customFormat="1" ht="12.75">
      <c r="A313" s="37"/>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c r="AA313" s="27"/>
      <c r="AB313" s="27"/>
      <c r="AC313" s="27"/>
      <c r="AD313" s="27"/>
      <c r="AE313" s="27"/>
      <c r="AF313" s="27"/>
      <c r="AG313" s="27"/>
      <c r="AH313" s="27"/>
      <c r="AI313" s="27"/>
      <c r="AJ313" s="27"/>
      <c r="AK313" s="27"/>
      <c r="AL313" s="27"/>
      <c r="AM313" s="27"/>
      <c r="AN313" s="27"/>
      <c r="AO313" s="27"/>
      <c r="AP313" s="27"/>
      <c r="AQ313" s="27"/>
      <c r="AR313" s="27"/>
    </row>
    <row r="314" spans="1:44" s="2" customFormat="1" ht="12.75">
      <c r="A314" s="37"/>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c r="AA314" s="27"/>
      <c r="AB314" s="27"/>
      <c r="AC314" s="27"/>
      <c r="AD314" s="27"/>
      <c r="AE314" s="27"/>
      <c r="AF314" s="27"/>
      <c r="AG314" s="27"/>
      <c r="AH314" s="27"/>
      <c r="AI314" s="27"/>
      <c r="AJ314" s="27"/>
      <c r="AK314" s="27"/>
      <c r="AL314" s="27"/>
      <c r="AM314" s="27"/>
      <c r="AN314" s="27"/>
      <c r="AO314" s="27"/>
      <c r="AP314" s="27"/>
      <c r="AQ314" s="27"/>
      <c r="AR314" s="27"/>
    </row>
    <row r="315" spans="1:44" s="2" customFormat="1" ht="12.75">
      <c r="A315" s="37"/>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c r="AA315" s="27"/>
      <c r="AB315" s="27"/>
      <c r="AC315" s="27"/>
      <c r="AD315" s="27"/>
      <c r="AE315" s="27"/>
      <c r="AF315" s="27"/>
      <c r="AG315" s="27"/>
      <c r="AH315" s="27"/>
      <c r="AI315" s="27"/>
      <c r="AJ315" s="27"/>
      <c r="AK315" s="27"/>
      <c r="AL315" s="27"/>
      <c r="AM315" s="27"/>
      <c r="AN315" s="27"/>
      <c r="AO315" s="27"/>
      <c r="AP315" s="27"/>
      <c r="AQ315" s="27"/>
      <c r="AR315" s="27"/>
    </row>
    <row r="316" spans="1:44" s="2" customFormat="1" ht="12.75">
      <c r="A316" s="37"/>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c r="AA316" s="27"/>
      <c r="AB316" s="27"/>
      <c r="AC316" s="27"/>
      <c r="AD316" s="27"/>
      <c r="AE316" s="27"/>
      <c r="AF316" s="27"/>
      <c r="AG316" s="27"/>
      <c r="AH316" s="27"/>
      <c r="AI316" s="27"/>
      <c r="AJ316" s="27"/>
      <c r="AK316" s="27"/>
      <c r="AL316" s="27"/>
      <c r="AM316" s="27"/>
      <c r="AN316" s="27"/>
      <c r="AO316" s="27"/>
      <c r="AP316" s="27"/>
      <c r="AQ316" s="27"/>
      <c r="AR316" s="27"/>
    </row>
    <row r="317" spans="1:44" s="2" customFormat="1" ht="12.75">
      <c r="A317" s="37"/>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c r="AA317" s="27"/>
      <c r="AB317" s="27"/>
      <c r="AC317" s="27"/>
      <c r="AD317" s="27"/>
      <c r="AE317" s="27"/>
      <c r="AF317" s="27"/>
      <c r="AG317" s="27"/>
      <c r="AH317" s="27"/>
      <c r="AI317" s="27"/>
      <c r="AJ317" s="27"/>
      <c r="AK317" s="27"/>
      <c r="AL317" s="27"/>
      <c r="AM317" s="27"/>
      <c r="AN317" s="27"/>
      <c r="AO317" s="27"/>
      <c r="AP317" s="27"/>
      <c r="AQ317" s="27"/>
      <c r="AR317" s="27"/>
    </row>
    <row r="318" spans="1:44" s="2" customFormat="1" ht="12.75">
      <c r="A318" s="37"/>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c r="AA318" s="27"/>
      <c r="AB318" s="27"/>
      <c r="AC318" s="27"/>
      <c r="AD318" s="27"/>
      <c r="AE318" s="27"/>
      <c r="AF318" s="27"/>
      <c r="AG318" s="27"/>
      <c r="AH318" s="27"/>
      <c r="AI318" s="27"/>
      <c r="AJ318" s="27"/>
      <c r="AK318" s="27"/>
      <c r="AL318" s="27"/>
      <c r="AM318" s="27"/>
      <c r="AN318" s="27"/>
      <c r="AO318" s="27"/>
      <c r="AP318" s="27"/>
      <c r="AQ318" s="27"/>
      <c r="AR318" s="27"/>
    </row>
    <row r="319" spans="1:44" s="2" customFormat="1" ht="12.75">
      <c r="A319" s="37"/>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c r="AA319" s="27"/>
      <c r="AB319" s="27"/>
      <c r="AC319" s="27"/>
      <c r="AD319" s="27"/>
      <c r="AE319" s="27"/>
      <c r="AF319" s="27"/>
      <c r="AG319" s="27"/>
      <c r="AH319" s="27"/>
      <c r="AI319" s="27"/>
      <c r="AJ319" s="27"/>
      <c r="AK319" s="27"/>
      <c r="AL319" s="27"/>
      <c r="AM319" s="27"/>
      <c r="AN319" s="27"/>
      <c r="AO319" s="27"/>
      <c r="AP319" s="27"/>
      <c r="AQ319" s="27"/>
      <c r="AR319" s="27"/>
    </row>
    <row r="320" spans="1:44" s="2" customFormat="1" ht="12.75">
      <c r="A320" s="37"/>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c r="AA320" s="27"/>
      <c r="AB320" s="27"/>
      <c r="AC320" s="27"/>
      <c r="AD320" s="27"/>
      <c r="AE320" s="27"/>
      <c r="AF320" s="27"/>
      <c r="AG320" s="27"/>
      <c r="AH320" s="27"/>
      <c r="AI320" s="27"/>
      <c r="AJ320" s="27"/>
      <c r="AK320" s="27"/>
      <c r="AL320" s="27"/>
      <c r="AM320" s="27"/>
      <c r="AN320" s="27"/>
      <c r="AO320" s="27"/>
      <c r="AP320" s="27"/>
      <c r="AQ320" s="27"/>
      <c r="AR320" s="27"/>
    </row>
    <row r="321" spans="1:44" s="2" customFormat="1" ht="12.75">
      <c r="A321" s="37"/>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c r="AA321" s="27"/>
      <c r="AB321" s="27"/>
      <c r="AC321" s="27"/>
      <c r="AD321" s="27"/>
      <c r="AE321" s="27"/>
      <c r="AF321" s="27"/>
      <c r="AG321" s="27"/>
      <c r="AH321" s="27"/>
      <c r="AI321" s="27"/>
      <c r="AJ321" s="27"/>
      <c r="AK321" s="27"/>
      <c r="AL321" s="27"/>
      <c r="AM321" s="27"/>
      <c r="AN321" s="27"/>
      <c r="AO321" s="27"/>
      <c r="AP321" s="27"/>
      <c r="AQ321" s="27"/>
      <c r="AR321" s="27"/>
    </row>
    <row r="322" spans="1:44" s="2" customFormat="1" ht="12.75">
      <c r="A322" s="37"/>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c r="AA322" s="27"/>
      <c r="AB322" s="27"/>
      <c r="AC322" s="27"/>
      <c r="AD322" s="27"/>
      <c r="AE322" s="27"/>
      <c r="AF322" s="27"/>
      <c r="AG322" s="27"/>
      <c r="AH322" s="27"/>
      <c r="AI322" s="27"/>
      <c r="AJ322" s="27"/>
      <c r="AK322" s="27"/>
      <c r="AL322" s="27"/>
      <c r="AM322" s="27"/>
      <c r="AN322" s="27"/>
      <c r="AO322" s="27"/>
      <c r="AP322" s="27"/>
      <c r="AQ322" s="27"/>
      <c r="AR322" s="27"/>
    </row>
    <row r="323" spans="1:44" s="2" customFormat="1" ht="12.75">
      <c r="A323" s="37"/>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c r="AA323" s="27"/>
      <c r="AB323" s="27"/>
      <c r="AC323" s="27"/>
      <c r="AD323" s="27"/>
      <c r="AE323" s="27"/>
      <c r="AF323" s="27"/>
      <c r="AG323" s="27"/>
      <c r="AH323" s="27"/>
      <c r="AI323" s="27"/>
      <c r="AJ323" s="27"/>
      <c r="AK323" s="27"/>
      <c r="AL323" s="27"/>
      <c r="AM323" s="27"/>
      <c r="AN323" s="27"/>
      <c r="AO323" s="27"/>
      <c r="AP323" s="27"/>
      <c r="AQ323" s="27"/>
      <c r="AR323" s="27"/>
    </row>
    <row r="324" spans="1:44" s="2" customFormat="1" ht="12.75">
      <c r="A324" s="37"/>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c r="AA324" s="27"/>
      <c r="AB324" s="27"/>
      <c r="AC324" s="27"/>
      <c r="AD324" s="27"/>
      <c r="AE324" s="27"/>
      <c r="AF324" s="27"/>
      <c r="AG324" s="27"/>
      <c r="AH324" s="27"/>
      <c r="AI324" s="27"/>
      <c r="AJ324" s="27"/>
      <c r="AK324" s="27"/>
      <c r="AL324" s="27"/>
      <c r="AM324" s="27"/>
      <c r="AN324" s="27"/>
      <c r="AO324" s="27"/>
      <c r="AP324" s="27"/>
      <c r="AQ324" s="27"/>
      <c r="AR324" s="27"/>
    </row>
    <row r="325" spans="1:44" s="2" customFormat="1" ht="12.75">
      <c r="A325" s="37"/>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c r="AA325" s="27"/>
      <c r="AB325" s="27"/>
      <c r="AC325" s="27"/>
      <c r="AD325" s="27"/>
      <c r="AE325" s="27"/>
      <c r="AF325" s="27"/>
      <c r="AG325" s="27"/>
      <c r="AH325" s="27"/>
      <c r="AI325" s="27"/>
      <c r="AJ325" s="27"/>
      <c r="AK325" s="27"/>
      <c r="AL325" s="27"/>
      <c r="AM325" s="27"/>
      <c r="AN325" s="27"/>
      <c r="AO325" s="27"/>
      <c r="AP325" s="27"/>
      <c r="AQ325" s="27"/>
      <c r="AR325" s="27"/>
    </row>
    <row r="326" spans="1:44" s="2" customFormat="1" ht="12.75">
      <c r="A326" s="3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c r="AA326" s="27"/>
      <c r="AB326" s="27"/>
      <c r="AC326" s="27"/>
      <c r="AD326" s="27"/>
      <c r="AE326" s="27"/>
      <c r="AF326" s="27"/>
      <c r="AG326" s="27"/>
      <c r="AH326" s="27"/>
      <c r="AI326" s="27"/>
      <c r="AJ326" s="27"/>
      <c r="AK326" s="27"/>
      <c r="AL326" s="27"/>
      <c r="AM326" s="27"/>
      <c r="AN326" s="27"/>
      <c r="AO326" s="27"/>
      <c r="AP326" s="27"/>
      <c r="AQ326" s="27"/>
      <c r="AR326" s="27"/>
    </row>
    <row r="327" spans="1:44" s="2" customFormat="1" ht="12.75">
      <c r="A327" s="37"/>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7"/>
    </row>
    <row r="328" spans="1:44" s="2" customFormat="1" ht="12.75">
      <c r="A328" s="37"/>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c r="AA328" s="27"/>
      <c r="AB328" s="27"/>
      <c r="AC328" s="27"/>
      <c r="AD328" s="27"/>
      <c r="AE328" s="27"/>
      <c r="AF328" s="27"/>
      <c r="AG328" s="27"/>
      <c r="AH328" s="27"/>
      <c r="AI328" s="27"/>
      <c r="AJ328" s="27"/>
      <c r="AK328" s="27"/>
      <c r="AL328" s="27"/>
      <c r="AM328" s="27"/>
      <c r="AN328" s="27"/>
      <c r="AO328" s="27"/>
      <c r="AP328" s="27"/>
      <c r="AQ328" s="27"/>
      <c r="AR328" s="27"/>
    </row>
    <row r="329" spans="1:44" s="2" customFormat="1" ht="12.75">
      <c r="A329" s="37"/>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c r="AA329" s="27"/>
      <c r="AB329" s="27"/>
      <c r="AC329" s="27"/>
      <c r="AD329" s="27"/>
      <c r="AE329" s="27"/>
      <c r="AF329" s="27"/>
      <c r="AG329" s="27"/>
      <c r="AH329" s="27"/>
      <c r="AI329" s="27"/>
      <c r="AJ329" s="27"/>
      <c r="AK329" s="27"/>
      <c r="AL329" s="27"/>
      <c r="AM329" s="27"/>
      <c r="AN329" s="27"/>
      <c r="AO329" s="27"/>
      <c r="AP329" s="27"/>
      <c r="AQ329" s="27"/>
      <c r="AR329" s="27"/>
    </row>
    <row r="330" spans="1:44" s="2" customFormat="1" ht="12.75">
      <c r="A330" s="37"/>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c r="AA330" s="27"/>
      <c r="AB330" s="27"/>
      <c r="AC330" s="27"/>
      <c r="AD330" s="27"/>
      <c r="AE330" s="27"/>
      <c r="AF330" s="27"/>
      <c r="AG330" s="27"/>
      <c r="AH330" s="27"/>
      <c r="AI330" s="27"/>
      <c r="AJ330" s="27"/>
      <c r="AK330" s="27"/>
      <c r="AL330" s="27"/>
      <c r="AM330" s="27"/>
      <c r="AN330" s="27"/>
      <c r="AO330" s="27"/>
      <c r="AP330" s="27"/>
      <c r="AQ330" s="27"/>
      <c r="AR330" s="27"/>
    </row>
    <row r="331" spans="1:44" s="2" customFormat="1" ht="12.75">
      <c r="A331" s="37"/>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c r="AA331" s="27"/>
      <c r="AB331" s="27"/>
      <c r="AC331" s="27"/>
      <c r="AD331" s="27"/>
      <c r="AE331" s="27"/>
      <c r="AF331" s="27"/>
      <c r="AG331" s="27"/>
      <c r="AH331" s="27"/>
      <c r="AI331" s="27"/>
      <c r="AJ331" s="27"/>
      <c r="AK331" s="27"/>
      <c r="AL331" s="27"/>
      <c r="AM331" s="27"/>
      <c r="AN331" s="27"/>
      <c r="AO331" s="27"/>
      <c r="AP331" s="27"/>
      <c r="AQ331" s="27"/>
      <c r="AR331" s="27"/>
    </row>
    <row r="332" spans="1:44" s="2" customFormat="1" ht="12.75">
      <c r="A332" s="37"/>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c r="AA332" s="27"/>
      <c r="AB332" s="27"/>
      <c r="AC332" s="27"/>
      <c r="AD332" s="27"/>
      <c r="AE332" s="27"/>
      <c r="AF332" s="27"/>
      <c r="AG332" s="27"/>
      <c r="AH332" s="27"/>
      <c r="AI332" s="27"/>
      <c r="AJ332" s="27"/>
      <c r="AK332" s="27"/>
      <c r="AL332" s="27"/>
      <c r="AM332" s="27"/>
      <c r="AN332" s="27"/>
      <c r="AO332" s="27"/>
      <c r="AP332" s="27"/>
      <c r="AQ332" s="27"/>
      <c r="AR332" s="27"/>
    </row>
    <row r="333" spans="1:44" s="2" customFormat="1" ht="12.75">
      <c r="A333" s="37"/>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c r="AA333" s="27"/>
      <c r="AB333" s="27"/>
      <c r="AC333" s="27"/>
      <c r="AD333" s="27"/>
      <c r="AE333" s="27"/>
      <c r="AF333" s="27"/>
      <c r="AG333" s="27"/>
      <c r="AH333" s="27"/>
      <c r="AI333" s="27"/>
      <c r="AJ333" s="27"/>
      <c r="AK333" s="27"/>
      <c r="AL333" s="27"/>
      <c r="AM333" s="27"/>
      <c r="AN333" s="27"/>
      <c r="AO333" s="27"/>
      <c r="AP333" s="27"/>
      <c r="AQ333" s="27"/>
      <c r="AR333" s="27"/>
    </row>
    <row r="334" spans="1:44" s="2" customFormat="1" ht="12.75">
      <c r="A334" s="37"/>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c r="AA334" s="27"/>
      <c r="AB334" s="27"/>
      <c r="AC334" s="27"/>
      <c r="AD334" s="27"/>
      <c r="AE334" s="27"/>
      <c r="AF334" s="27"/>
      <c r="AG334" s="27"/>
      <c r="AH334" s="27"/>
      <c r="AI334" s="27"/>
      <c r="AJ334" s="27"/>
      <c r="AK334" s="27"/>
      <c r="AL334" s="27"/>
      <c r="AM334" s="27"/>
      <c r="AN334" s="27"/>
      <c r="AO334" s="27"/>
      <c r="AP334" s="27"/>
      <c r="AQ334" s="27"/>
      <c r="AR334" s="27"/>
    </row>
    <row r="335" spans="1:44" s="2" customFormat="1" ht="12.75">
      <c r="A335" s="37"/>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c r="AA335" s="27"/>
      <c r="AB335" s="27"/>
      <c r="AC335" s="27"/>
      <c r="AD335" s="27"/>
      <c r="AE335" s="27"/>
      <c r="AF335" s="27"/>
      <c r="AG335" s="27"/>
      <c r="AH335" s="27"/>
      <c r="AI335" s="27"/>
      <c r="AJ335" s="27"/>
      <c r="AK335" s="27"/>
      <c r="AL335" s="27"/>
      <c r="AM335" s="27"/>
      <c r="AN335" s="27"/>
      <c r="AO335" s="27"/>
      <c r="AP335" s="27"/>
      <c r="AQ335" s="27"/>
      <c r="AR335" s="27"/>
    </row>
    <row r="336" spans="1:44" s="2" customFormat="1" ht="12.75">
      <c r="A336" s="37"/>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c r="AA336" s="27"/>
      <c r="AB336" s="27"/>
      <c r="AC336" s="27"/>
      <c r="AD336" s="27"/>
      <c r="AE336" s="27"/>
      <c r="AF336" s="27"/>
      <c r="AG336" s="27"/>
      <c r="AH336" s="27"/>
      <c r="AI336" s="27"/>
      <c r="AJ336" s="27"/>
      <c r="AK336" s="27"/>
      <c r="AL336" s="27"/>
      <c r="AM336" s="27"/>
      <c r="AN336" s="27"/>
      <c r="AO336" s="27"/>
      <c r="AP336" s="27"/>
      <c r="AQ336" s="27"/>
      <c r="AR336" s="27"/>
    </row>
    <row r="337" spans="1:44" s="2" customFormat="1" ht="12.75">
      <c r="A337" s="37"/>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c r="AA337" s="27"/>
      <c r="AB337" s="27"/>
      <c r="AC337" s="27"/>
      <c r="AD337" s="27"/>
      <c r="AE337" s="27"/>
      <c r="AF337" s="27"/>
      <c r="AG337" s="27"/>
      <c r="AH337" s="27"/>
      <c r="AI337" s="27"/>
      <c r="AJ337" s="27"/>
      <c r="AK337" s="27"/>
      <c r="AL337" s="27"/>
      <c r="AM337" s="27"/>
      <c r="AN337" s="27"/>
      <c r="AO337" s="27"/>
      <c r="AP337" s="27"/>
      <c r="AQ337" s="27"/>
      <c r="AR337" s="27"/>
    </row>
    <row r="338" spans="1:44" s="2" customFormat="1" ht="12.75">
      <c r="A338" s="37"/>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c r="AA338" s="27"/>
      <c r="AB338" s="27"/>
      <c r="AC338" s="27"/>
      <c r="AD338" s="27"/>
      <c r="AE338" s="27"/>
      <c r="AF338" s="27"/>
      <c r="AG338" s="27"/>
      <c r="AH338" s="27"/>
      <c r="AI338" s="27"/>
      <c r="AJ338" s="27"/>
      <c r="AK338" s="27"/>
      <c r="AL338" s="27"/>
      <c r="AM338" s="27"/>
      <c r="AN338" s="27"/>
      <c r="AO338" s="27"/>
      <c r="AP338" s="27"/>
      <c r="AQ338" s="27"/>
      <c r="AR338" s="27"/>
    </row>
    <row r="339" spans="1:44" s="2" customFormat="1" ht="12.75">
      <c r="A339" s="37"/>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c r="AA339" s="27"/>
      <c r="AB339" s="27"/>
      <c r="AC339" s="27"/>
      <c r="AD339" s="27"/>
      <c r="AE339" s="27"/>
      <c r="AF339" s="27"/>
      <c r="AG339" s="27"/>
      <c r="AH339" s="27"/>
      <c r="AI339" s="27"/>
      <c r="AJ339" s="27"/>
      <c r="AK339" s="27"/>
      <c r="AL339" s="27"/>
      <c r="AM339" s="27"/>
      <c r="AN339" s="27"/>
      <c r="AO339" s="27"/>
      <c r="AP339" s="27"/>
      <c r="AQ339" s="27"/>
      <c r="AR339" s="27"/>
    </row>
    <row r="340" spans="1:44" s="2" customFormat="1" ht="12.75">
      <c r="A340" s="37"/>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c r="AA340" s="27"/>
      <c r="AB340" s="27"/>
      <c r="AC340" s="27"/>
      <c r="AD340" s="27"/>
      <c r="AE340" s="27"/>
      <c r="AF340" s="27"/>
      <c r="AG340" s="27"/>
      <c r="AH340" s="27"/>
      <c r="AI340" s="27"/>
      <c r="AJ340" s="27"/>
      <c r="AK340" s="27"/>
      <c r="AL340" s="27"/>
      <c r="AM340" s="27"/>
      <c r="AN340" s="27"/>
      <c r="AO340" s="27"/>
      <c r="AP340" s="27"/>
      <c r="AQ340" s="27"/>
      <c r="AR340" s="27"/>
    </row>
    <row r="341" spans="1:44" s="2" customFormat="1" ht="12.75">
      <c r="A341" s="37"/>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c r="AA341" s="27"/>
      <c r="AB341" s="27"/>
      <c r="AC341" s="27"/>
      <c r="AD341" s="27"/>
      <c r="AE341" s="27"/>
      <c r="AF341" s="27"/>
      <c r="AG341" s="27"/>
      <c r="AH341" s="27"/>
      <c r="AI341" s="27"/>
      <c r="AJ341" s="27"/>
      <c r="AK341" s="27"/>
      <c r="AL341" s="27"/>
      <c r="AM341" s="27"/>
      <c r="AN341" s="27"/>
      <c r="AO341" s="27"/>
      <c r="AP341" s="27"/>
      <c r="AQ341" s="27"/>
      <c r="AR341" s="27"/>
    </row>
    <row r="342" spans="1:44" s="2" customFormat="1" ht="12.75">
      <c r="A342" s="37"/>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c r="AA342" s="27"/>
      <c r="AB342" s="27"/>
      <c r="AC342" s="27"/>
      <c r="AD342" s="27"/>
      <c r="AE342" s="27"/>
      <c r="AF342" s="27"/>
      <c r="AG342" s="27"/>
      <c r="AH342" s="27"/>
      <c r="AI342" s="27"/>
      <c r="AJ342" s="27"/>
      <c r="AK342" s="27"/>
      <c r="AL342" s="27"/>
      <c r="AM342" s="27"/>
      <c r="AN342" s="27"/>
      <c r="AO342" s="27"/>
      <c r="AP342" s="27"/>
      <c r="AQ342" s="27"/>
      <c r="AR342" s="27"/>
    </row>
    <row r="343" spans="1:44" s="2" customFormat="1" ht="12.75">
      <c r="A343" s="37"/>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c r="AA343" s="27"/>
      <c r="AB343" s="27"/>
      <c r="AC343" s="27"/>
      <c r="AD343" s="27"/>
      <c r="AE343" s="27"/>
      <c r="AF343" s="27"/>
      <c r="AG343" s="27"/>
      <c r="AH343" s="27"/>
      <c r="AI343" s="27"/>
      <c r="AJ343" s="27"/>
      <c r="AK343" s="27"/>
      <c r="AL343" s="27"/>
      <c r="AM343" s="27"/>
      <c r="AN343" s="27"/>
      <c r="AO343" s="27"/>
      <c r="AP343" s="27"/>
      <c r="AQ343" s="27"/>
      <c r="AR343" s="27"/>
    </row>
    <row r="344" spans="1:44" s="2" customFormat="1" ht="12.75">
      <c r="A344" s="37"/>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c r="AA344" s="27"/>
      <c r="AB344" s="27"/>
      <c r="AC344" s="27"/>
      <c r="AD344" s="27"/>
      <c r="AE344" s="27"/>
      <c r="AF344" s="27"/>
      <c r="AG344" s="27"/>
      <c r="AH344" s="27"/>
      <c r="AI344" s="27"/>
      <c r="AJ344" s="27"/>
      <c r="AK344" s="27"/>
      <c r="AL344" s="27"/>
      <c r="AM344" s="27"/>
      <c r="AN344" s="27"/>
      <c r="AO344" s="27"/>
      <c r="AP344" s="27"/>
      <c r="AQ344" s="27"/>
      <c r="AR344" s="27"/>
    </row>
    <row r="345" spans="1:44" s="2" customFormat="1" ht="12.75">
      <c r="A345" s="37"/>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c r="AA345" s="27"/>
      <c r="AB345" s="27"/>
      <c r="AC345" s="27"/>
      <c r="AD345" s="27"/>
      <c r="AE345" s="27"/>
      <c r="AF345" s="27"/>
      <c r="AG345" s="27"/>
      <c r="AH345" s="27"/>
      <c r="AI345" s="27"/>
      <c r="AJ345" s="27"/>
      <c r="AK345" s="27"/>
      <c r="AL345" s="27"/>
      <c r="AM345" s="27"/>
      <c r="AN345" s="27"/>
      <c r="AO345" s="27"/>
      <c r="AP345" s="27"/>
      <c r="AQ345" s="27"/>
      <c r="AR345" s="27"/>
    </row>
    <row r="346" spans="1:44" s="2" customFormat="1" ht="12.75">
      <c r="A346" s="37"/>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c r="AA346" s="27"/>
      <c r="AB346" s="27"/>
      <c r="AC346" s="27"/>
      <c r="AD346" s="27"/>
      <c r="AE346" s="27"/>
      <c r="AF346" s="27"/>
      <c r="AG346" s="27"/>
      <c r="AH346" s="27"/>
      <c r="AI346" s="27"/>
      <c r="AJ346" s="27"/>
      <c r="AK346" s="27"/>
      <c r="AL346" s="27"/>
      <c r="AM346" s="27"/>
      <c r="AN346" s="27"/>
      <c r="AO346" s="27"/>
      <c r="AP346" s="27"/>
      <c r="AQ346" s="27"/>
      <c r="AR346" s="27"/>
    </row>
    <row r="347" spans="1:44" s="2" customFormat="1" ht="12.75">
      <c r="A347" s="37"/>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c r="AA347" s="27"/>
      <c r="AB347" s="27"/>
      <c r="AC347" s="27"/>
      <c r="AD347" s="27"/>
      <c r="AE347" s="27"/>
      <c r="AF347" s="27"/>
      <c r="AG347" s="27"/>
      <c r="AH347" s="27"/>
      <c r="AI347" s="27"/>
      <c r="AJ347" s="27"/>
      <c r="AK347" s="27"/>
      <c r="AL347" s="27"/>
      <c r="AM347" s="27"/>
      <c r="AN347" s="27"/>
      <c r="AO347" s="27"/>
      <c r="AP347" s="27"/>
      <c r="AQ347" s="27"/>
      <c r="AR347" s="27"/>
    </row>
    <row r="348" spans="1:44" s="2" customFormat="1" ht="12.75">
      <c r="A348" s="37"/>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c r="AA348" s="27"/>
      <c r="AB348" s="27"/>
      <c r="AC348" s="27"/>
      <c r="AD348" s="27"/>
      <c r="AE348" s="27"/>
      <c r="AF348" s="27"/>
      <c r="AG348" s="27"/>
      <c r="AH348" s="27"/>
      <c r="AI348" s="27"/>
      <c r="AJ348" s="27"/>
      <c r="AK348" s="27"/>
      <c r="AL348" s="27"/>
      <c r="AM348" s="27"/>
      <c r="AN348" s="27"/>
      <c r="AO348" s="27"/>
      <c r="AP348" s="27"/>
      <c r="AQ348" s="27"/>
      <c r="AR348" s="27"/>
    </row>
    <row r="349" spans="1:44" s="2" customFormat="1" ht="12.75">
      <c r="A349" s="37"/>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c r="AA349" s="27"/>
      <c r="AB349" s="27"/>
      <c r="AC349" s="27"/>
      <c r="AD349" s="27"/>
      <c r="AE349" s="27"/>
      <c r="AF349" s="27"/>
      <c r="AG349" s="27"/>
      <c r="AH349" s="27"/>
      <c r="AI349" s="27"/>
      <c r="AJ349" s="27"/>
      <c r="AK349" s="27"/>
      <c r="AL349" s="27"/>
      <c r="AM349" s="27"/>
      <c r="AN349" s="27"/>
      <c r="AO349" s="27"/>
      <c r="AP349" s="27"/>
      <c r="AQ349" s="27"/>
      <c r="AR349" s="27"/>
    </row>
    <row r="350" spans="1:44" s="2" customFormat="1" ht="12.75">
      <c r="A350" s="37"/>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c r="AA350" s="27"/>
      <c r="AB350" s="27"/>
      <c r="AC350" s="27"/>
      <c r="AD350" s="27"/>
      <c r="AE350" s="27"/>
      <c r="AF350" s="27"/>
      <c r="AG350" s="27"/>
      <c r="AH350" s="27"/>
      <c r="AI350" s="27"/>
      <c r="AJ350" s="27"/>
      <c r="AK350" s="27"/>
      <c r="AL350" s="27"/>
      <c r="AM350" s="27"/>
      <c r="AN350" s="27"/>
      <c r="AO350" s="27"/>
      <c r="AP350" s="27"/>
      <c r="AQ350" s="27"/>
      <c r="AR350" s="27"/>
    </row>
    <row r="351" spans="1:44" s="2" customFormat="1" ht="12.75">
      <c r="A351" s="37"/>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c r="AA351" s="27"/>
      <c r="AB351" s="27"/>
      <c r="AC351" s="27"/>
      <c r="AD351" s="27"/>
      <c r="AE351" s="27"/>
      <c r="AF351" s="27"/>
      <c r="AG351" s="27"/>
      <c r="AH351" s="27"/>
      <c r="AI351" s="27"/>
      <c r="AJ351" s="27"/>
      <c r="AK351" s="27"/>
      <c r="AL351" s="27"/>
      <c r="AM351" s="27"/>
      <c r="AN351" s="27"/>
      <c r="AO351" s="27"/>
      <c r="AP351" s="27"/>
      <c r="AQ351" s="27"/>
      <c r="AR351" s="27"/>
    </row>
    <row r="352" spans="1:44" s="2" customFormat="1" ht="12.75">
      <c r="A352" s="37"/>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c r="AA352" s="27"/>
      <c r="AB352" s="27"/>
      <c r="AC352" s="27"/>
      <c r="AD352" s="27"/>
      <c r="AE352" s="27"/>
      <c r="AF352" s="27"/>
      <c r="AG352" s="27"/>
      <c r="AH352" s="27"/>
      <c r="AI352" s="27"/>
      <c r="AJ352" s="27"/>
      <c r="AK352" s="27"/>
      <c r="AL352" s="27"/>
      <c r="AM352" s="27"/>
      <c r="AN352" s="27"/>
      <c r="AO352" s="27"/>
      <c r="AP352" s="27"/>
      <c r="AQ352" s="27"/>
      <c r="AR352" s="27"/>
    </row>
    <row r="353" spans="1:44" s="2" customFormat="1" ht="12.75">
      <c r="A353" s="37"/>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c r="AA353" s="27"/>
      <c r="AB353" s="27"/>
      <c r="AC353" s="27"/>
      <c r="AD353" s="27"/>
      <c r="AE353" s="27"/>
      <c r="AF353" s="27"/>
      <c r="AG353" s="27"/>
      <c r="AH353" s="27"/>
      <c r="AI353" s="27"/>
      <c r="AJ353" s="27"/>
      <c r="AK353" s="27"/>
      <c r="AL353" s="27"/>
      <c r="AM353" s="27"/>
      <c r="AN353" s="27"/>
      <c r="AO353" s="27"/>
      <c r="AP353" s="27"/>
      <c r="AQ353" s="27"/>
      <c r="AR353" s="27"/>
    </row>
    <row r="354" spans="1:44" s="2" customFormat="1" ht="12.75">
      <c r="A354" s="37"/>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c r="AA354" s="27"/>
      <c r="AB354" s="27"/>
      <c r="AC354" s="27"/>
      <c r="AD354" s="27"/>
      <c r="AE354" s="27"/>
      <c r="AF354" s="27"/>
      <c r="AG354" s="27"/>
      <c r="AH354" s="27"/>
      <c r="AI354" s="27"/>
      <c r="AJ354" s="27"/>
      <c r="AK354" s="27"/>
      <c r="AL354" s="27"/>
      <c r="AM354" s="27"/>
      <c r="AN354" s="27"/>
      <c r="AO354" s="27"/>
      <c r="AP354" s="27"/>
      <c r="AQ354" s="27"/>
      <c r="AR354" s="27"/>
    </row>
    <row r="355" spans="1:44" s="2" customFormat="1" ht="12.75">
      <c r="A355" s="37"/>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c r="AA355" s="27"/>
      <c r="AB355" s="27"/>
      <c r="AC355" s="27"/>
      <c r="AD355" s="27"/>
      <c r="AE355" s="27"/>
      <c r="AF355" s="27"/>
      <c r="AG355" s="27"/>
      <c r="AH355" s="27"/>
      <c r="AI355" s="27"/>
      <c r="AJ355" s="27"/>
      <c r="AK355" s="27"/>
      <c r="AL355" s="27"/>
      <c r="AM355" s="27"/>
      <c r="AN355" s="27"/>
      <c r="AO355" s="27"/>
      <c r="AP355" s="27"/>
      <c r="AQ355" s="27"/>
      <c r="AR355" s="27"/>
    </row>
    <row r="356" spans="1:44" s="2" customFormat="1" ht="12.75">
      <c r="A356" s="37"/>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c r="AA356" s="27"/>
      <c r="AB356" s="27"/>
      <c r="AC356" s="27"/>
      <c r="AD356" s="27"/>
      <c r="AE356" s="27"/>
      <c r="AF356" s="27"/>
      <c r="AG356" s="27"/>
      <c r="AH356" s="27"/>
      <c r="AI356" s="27"/>
      <c r="AJ356" s="27"/>
      <c r="AK356" s="27"/>
      <c r="AL356" s="27"/>
      <c r="AM356" s="27"/>
      <c r="AN356" s="27"/>
      <c r="AO356" s="27"/>
      <c r="AP356" s="27"/>
      <c r="AQ356" s="27"/>
      <c r="AR356" s="27"/>
    </row>
    <row r="357" spans="1:44" s="2" customFormat="1" ht="12.75">
      <c r="A357" s="3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c r="AA357" s="27"/>
      <c r="AB357" s="27"/>
      <c r="AC357" s="27"/>
      <c r="AD357" s="27"/>
      <c r="AE357" s="27"/>
      <c r="AF357" s="27"/>
      <c r="AG357" s="27"/>
      <c r="AH357" s="27"/>
      <c r="AI357" s="27"/>
      <c r="AJ357" s="27"/>
      <c r="AK357" s="27"/>
      <c r="AL357" s="27"/>
      <c r="AM357" s="27"/>
      <c r="AN357" s="27"/>
      <c r="AO357" s="27"/>
      <c r="AP357" s="27"/>
      <c r="AQ357" s="27"/>
      <c r="AR357" s="27"/>
    </row>
    <row r="358" spans="1:44" s="2" customFormat="1" ht="12.75">
      <c r="A358" s="37"/>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c r="AA358" s="27"/>
      <c r="AB358" s="27"/>
      <c r="AC358" s="27"/>
      <c r="AD358" s="27"/>
      <c r="AE358" s="27"/>
      <c r="AF358" s="27"/>
      <c r="AG358" s="27"/>
      <c r="AH358" s="27"/>
      <c r="AI358" s="27"/>
      <c r="AJ358" s="27"/>
      <c r="AK358" s="27"/>
      <c r="AL358" s="27"/>
      <c r="AM358" s="27"/>
      <c r="AN358" s="27"/>
      <c r="AO358" s="27"/>
      <c r="AP358" s="27"/>
      <c r="AQ358" s="27"/>
      <c r="AR358" s="27"/>
    </row>
    <row r="359" spans="1:44" s="2" customFormat="1" ht="12.75">
      <c r="A359" s="37"/>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c r="AA359" s="27"/>
      <c r="AB359" s="27"/>
      <c r="AC359" s="27"/>
      <c r="AD359" s="27"/>
      <c r="AE359" s="27"/>
      <c r="AF359" s="27"/>
      <c r="AG359" s="27"/>
      <c r="AH359" s="27"/>
      <c r="AI359" s="27"/>
      <c r="AJ359" s="27"/>
      <c r="AK359" s="27"/>
      <c r="AL359" s="27"/>
      <c r="AM359" s="27"/>
      <c r="AN359" s="27"/>
      <c r="AO359" s="27"/>
      <c r="AP359" s="27"/>
      <c r="AQ359" s="27"/>
      <c r="AR359" s="27"/>
    </row>
    <row r="360" spans="1:44" s="2" customFormat="1" ht="12.75">
      <c r="A360" s="37"/>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c r="AA360" s="27"/>
      <c r="AB360" s="27"/>
      <c r="AC360" s="27"/>
      <c r="AD360" s="27"/>
      <c r="AE360" s="27"/>
      <c r="AF360" s="27"/>
      <c r="AG360" s="27"/>
      <c r="AH360" s="27"/>
      <c r="AI360" s="27"/>
      <c r="AJ360" s="27"/>
      <c r="AK360" s="27"/>
      <c r="AL360" s="27"/>
      <c r="AM360" s="27"/>
      <c r="AN360" s="27"/>
      <c r="AO360" s="27"/>
      <c r="AP360" s="27"/>
      <c r="AQ360" s="27"/>
      <c r="AR360" s="27"/>
    </row>
    <row r="361" spans="1:44" s="2" customFormat="1" ht="12.75">
      <c r="A361" s="37"/>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c r="AA361" s="27"/>
      <c r="AB361" s="27"/>
      <c r="AC361" s="27"/>
      <c r="AD361" s="27"/>
      <c r="AE361" s="27"/>
      <c r="AF361" s="27"/>
      <c r="AG361" s="27"/>
      <c r="AH361" s="27"/>
      <c r="AI361" s="27"/>
      <c r="AJ361" s="27"/>
      <c r="AK361" s="27"/>
      <c r="AL361" s="27"/>
      <c r="AM361" s="27"/>
      <c r="AN361" s="27"/>
      <c r="AO361" s="27"/>
      <c r="AP361" s="27"/>
      <c r="AQ361" s="27"/>
      <c r="AR361" s="27"/>
    </row>
    <row r="362" spans="1:44" s="2" customFormat="1" ht="12.75">
      <c r="A362" s="37"/>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c r="AA362" s="27"/>
      <c r="AB362" s="27"/>
      <c r="AC362" s="27"/>
      <c r="AD362" s="27"/>
      <c r="AE362" s="27"/>
      <c r="AF362" s="27"/>
      <c r="AG362" s="27"/>
      <c r="AH362" s="27"/>
      <c r="AI362" s="27"/>
      <c r="AJ362" s="27"/>
      <c r="AK362" s="27"/>
      <c r="AL362" s="27"/>
      <c r="AM362" s="27"/>
      <c r="AN362" s="27"/>
      <c r="AO362" s="27"/>
      <c r="AP362" s="27"/>
      <c r="AQ362" s="27"/>
      <c r="AR362" s="27"/>
    </row>
    <row r="363" spans="1:44" s="2" customFormat="1" ht="12.75">
      <c r="A363" s="37"/>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c r="AA363" s="27"/>
      <c r="AB363" s="27"/>
      <c r="AC363" s="27"/>
      <c r="AD363" s="27"/>
      <c r="AE363" s="27"/>
      <c r="AF363" s="27"/>
      <c r="AG363" s="27"/>
      <c r="AH363" s="27"/>
      <c r="AI363" s="27"/>
      <c r="AJ363" s="27"/>
      <c r="AK363" s="27"/>
      <c r="AL363" s="27"/>
      <c r="AM363" s="27"/>
      <c r="AN363" s="27"/>
      <c r="AO363" s="27"/>
      <c r="AP363" s="27"/>
      <c r="AQ363" s="27"/>
      <c r="AR363" s="27"/>
    </row>
    <row r="364" spans="1:44" s="2" customFormat="1" ht="12.75">
      <c r="A364" s="37"/>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c r="AA364" s="27"/>
      <c r="AB364" s="27"/>
      <c r="AC364" s="27"/>
      <c r="AD364" s="27"/>
      <c r="AE364" s="27"/>
      <c r="AF364" s="27"/>
      <c r="AG364" s="27"/>
      <c r="AH364" s="27"/>
      <c r="AI364" s="27"/>
      <c r="AJ364" s="27"/>
      <c r="AK364" s="27"/>
      <c r="AL364" s="27"/>
      <c r="AM364" s="27"/>
      <c r="AN364" s="27"/>
      <c r="AO364" s="27"/>
      <c r="AP364" s="27"/>
      <c r="AQ364" s="27"/>
      <c r="AR364" s="27"/>
    </row>
    <row r="365" spans="1:44" s="2" customFormat="1" ht="12.75">
      <c r="A365" s="37"/>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c r="AA365" s="27"/>
      <c r="AB365" s="27"/>
      <c r="AC365" s="27"/>
      <c r="AD365" s="27"/>
      <c r="AE365" s="27"/>
      <c r="AF365" s="27"/>
      <c r="AG365" s="27"/>
      <c r="AH365" s="27"/>
      <c r="AI365" s="27"/>
      <c r="AJ365" s="27"/>
      <c r="AK365" s="27"/>
      <c r="AL365" s="27"/>
      <c r="AM365" s="27"/>
      <c r="AN365" s="27"/>
      <c r="AO365" s="27"/>
      <c r="AP365" s="27"/>
      <c r="AQ365" s="27"/>
      <c r="AR365" s="27"/>
    </row>
    <row r="366" spans="1:44" s="2" customFormat="1" ht="12.75">
      <c r="A366" s="37"/>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c r="AA366" s="27"/>
      <c r="AB366" s="27"/>
      <c r="AC366" s="27"/>
      <c r="AD366" s="27"/>
      <c r="AE366" s="27"/>
      <c r="AF366" s="27"/>
      <c r="AG366" s="27"/>
      <c r="AH366" s="27"/>
      <c r="AI366" s="27"/>
      <c r="AJ366" s="27"/>
      <c r="AK366" s="27"/>
      <c r="AL366" s="27"/>
      <c r="AM366" s="27"/>
      <c r="AN366" s="27"/>
      <c r="AO366" s="27"/>
      <c r="AP366" s="27"/>
      <c r="AQ366" s="27"/>
      <c r="AR366" s="27"/>
    </row>
    <row r="367" spans="1:44" s="2" customFormat="1" ht="12.75">
      <c r="A367" s="37"/>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c r="AA367" s="27"/>
      <c r="AB367" s="27"/>
      <c r="AC367" s="27"/>
      <c r="AD367" s="27"/>
      <c r="AE367" s="27"/>
      <c r="AF367" s="27"/>
      <c r="AG367" s="27"/>
      <c r="AH367" s="27"/>
      <c r="AI367" s="27"/>
      <c r="AJ367" s="27"/>
      <c r="AK367" s="27"/>
      <c r="AL367" s="27"/>
      <c r="AM367" s="27"/>
      <c r="AN367" s="27"/>
      <c r="AO367" s="27"/>
      <c r="AP367" s="27"/>
      <c r="AQ367" s="27"/>
      <c r="AR367" s="27"/>
    </row>
    <row r="368" spans="1:44" s="2" customFormat="1" ht="12.75">
      <c r="A368" s="37"/>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c r="AA368" s="27"/>
      <c r="AB368" s="27"/>
      <c r="AC368" s="27"/>
      <c r="AD368" s="27"/>
      <c r="AE368" s="27"/>
      <c r="AF368" s="27"/>
      <c r="AG368" s="27"/>
      <c r="AH368" s="27"/>
      <c r="AI368" s="27"/>
      <c r="AJ368" s="27"/>
      <c r="AK368" s="27"/>
      <c r="AL368" s="27"/>
      <c r="AM368" s="27"/>
      <c r="AN368" s="27"/>
      <c r="AO368" s="27"/>
      <c r="AP368" s="27"/>
      <c r="AQ368" s="27"/>
      <c r="AR368" s="27"/>
    </row>
    <row r="369" spans="1:44" s="2" customFormat="1" ht="12.75">
      <c r="A369" s="37"/>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c r="AA369" s="27"/>
      <c r="AB369" s="27"/>
      <c r="AC369" s="27"/>
      <c r="AD369" s="27"/>
      <c r="AE369" s="27"/>
      <c r="AF369" s="27"/>
      <c r="AG369" s="27"/>
      <c r="AH369" s="27"/>
      <c r="AI369" s="27"/>
      <c r="AJ369" s="27"/>
      <c r="AK369" s="27"/>
      <c r="AL369" s="27"/>
      <c r="AM369" s="27"/>
      <c r="AN369" s="27"/>
      <c r="AO369" s="27"/>
      <c r="AP369" s="27"/>
      <c r="AQ369" s="27"/>
      <c r="AR369" s="27"/>
    </row>
    <row r="370" spans="1:44" s="2" customFormat="1" ht="12.75">
      <c r="A370" s="37"/>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c r="AA370" s="27"/>
      <c r="AB370" s="27"/>
      <c r="AC370" s="27"/>
      <c r="AD370" s="27"/>
      <c r="AE370" s="27"/>
      <c r="AF370" s="27"/>
      <c r="AG370" s="27"/>
      <c r="AH370" s="27"/>
      <c r="AI370" s="27"/>
      <c r="AJ370" s="27"/>
      <c r="AK370" s="27"/>
      <c r="AL370" s="27"/>
      <c r="AM370" s="27"/>
      <c r="AN370" s="27"/>
      <c r="AO370" s="27"/>
      <c r="AP370" s="27"/>
      <c r="AQ370" s="27"/>
      <c r="AR370" s="27"/>
    </row>
    <row r="371" spans="1:44" s="2" customFormat="1" ht="12.75">
      <c r="A371" s="37"/>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c r="AA371" s="27"/>
      <c r="AB371" s="27"/>
      <c r="AC371" s="27"/>
      <c r="AD371" s="27"/>
      <c r="AE371" s="27"/>
      <c r="AF371" s="27"/>
      <c r="AG371" s="27"/>
      <c r="AH371" s="27"/>
      <c r="AI371" s="27"/>
      <c r="AJ371" s="27"/>
      <c r="AK371" s="27"/>
      <c r="AL371" s="27"/>
      <c r="AM371" s="27"/>
      <c r="AN371" s="27"/>
      <c r="AO371" s="27"/>
      <c r="AP371" s="27"/>
      <c r="AQ371" s="27"/>
      <c r="AR371" s="27"/>
    </row>
    <row r="372" spans="1:44" s="2" customFormat="1" ht="12.75">
      <c r="A372" s="37"/>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c r="AA372" s="27"/>
      <c r="AB372" s="27"/>
      <c r="AC372" s="27"/>
      <c r="AD372" s="27"/>
      <c r="AE372" s="27"/>
      <c r="AF372" s="27"/>
      <c r="AG372" s="27"/>
      <c r="AH372" s="27"/>
      <c r="AI372" s="27"/>
      <c r="AJ372" s="27"/>
      <c r="AK372" s="27"/>
      <c r="AL372" s="27"/>
      <c r="AM372" s="27"/>
      <c r="AN372" s="27"/>
      <c r="AO372" s="27"/>
      <c r="AP372" s="27"/>
      <c r="AQ372" s="27"/>
      <c r="AR372" s="27"/>
    </row>
    <row r="373" spans="1:44" s="2" customFormat="1" ht="12.75">
      <c r="A373" s="37"/>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c r="AA373" s="27"/>
      <c r="AB373" s="27"/>
      <c r="AC373" s="27"/>
      <c r="AD373" s="27"/>
      <c r="AE373" s="27"/>
      <c r="AF373" s="27"/>
      <c r="AG373" s="27"/>
      <c r="AH373" s="27"/>
      <c r="AI373" s="27"/>
      <c r="AJ373" s="27"/>
      <c r="AK373" s="27"/>
      <c r="AL373" s="27"/>
      <c r="AM373" s="27"/>
      <c r="AN373" s="27"/>
      <c r="AO373" s="27"/>
      <c r="AP373" s="27"/>
      <c r="AQ373" s="27"/>
      <c r="AR373" s="27"/>
    </row>
    <row r="374" spans="1:44" s="2" customFormat="1" ht="12.75">
      <c r="A374" s="37"/>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c r="AA374" s="27"/>
      <c r="AB374" s="27"/>
      <c r="AC374" s="27"/>
      <c r="AD374" s="27"/>
      <c r="AE374" s="27"/>
      <c r="AF374" s="27"/>
      <c r="AG374" s="27"/>
      <c r="AH374" s="27"/>
      <c r="AI374" s="27"/>
      <c r="AJ374" s="27"/>
      <c r="AK374" s="27"/>
      <c r="AL374" s="27"/>
      <c r="AM374" s="27"/>
      <c r="AN374" s="27"/>
      <c r="AO374" s="27"/>
      <c r="AP374" s="27"/>
      <c r="AQ374" s="27"/>
      <c r="AR374" s="27"/>
    </row>
    <row r="375" spans="1:44" s="2" customFormat="1" ht="12.75">
      <c r="A375" s="37"/>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c r="AA375" s="27"/>
      <c r="AB375" s="27"/>
      <c r="AC375" s="27"/>
      <c r="AD375" s="27"/>
      <c r="AE375" s="27"/>
      <c r="AF375" s="27"/>
      <c r="AG375" s="27"/>
      <c r="AH375" s="27"/>
      <c r="AI375" s="27"/>
      <c r="AJ375" s="27"/>
      <c r="AK375" s="27"/>
      <c r="AL375" s="27"/>
      <c r="AM375" s="27"/>
      <c r="AN375" s="27"/>
      <c r="AO375" s="27"/>
      <c r="AP375" s="27"/>
      <c r="AQ375" s="27"/>
      <c r="AR375" s="27"/>
    </row>
    <row r="376" spans="1:44" s="2" customFormat="1" ht="12.75">
      <c r="A376" s="37"/>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c r="AA376" s="27"/>
      <c r="AB376" s="27"/>
      <c r="AC376" s="27"/>
      <c r="AD376" s="27"/>
      <c r="AE376" s="27"/>
      <c r="AF376" s="27"/>
      <c r="AG376" s="27"/>
      <c r="AH376" s="27"/>
      <c r="AI376" s="27"/>
      <c r="AJ376" s="27"/>
      <c r="AK376" s="27"/>
      <c r="AL376" s="27"/>
      <c r="AM376" s="27"/>
      <c r="AN376" s="27"/>
      <c r="AO376" s="27"/>
      <c r="AP376" s="27"/>
      <c r="AQ376" s="27"/>
      <c r="AR376" s="27"/>
    </row>
    <row r="377" spans="1:44" s="2" customFormat="1" ht="12.75">
      <c r="A377" s="37"/>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c r="AA377" s="27"/>
      <c r="AB377" s="27"/>
      <c r="AC377" s="27"/>
      <c r="AD377" s="27"/>
      <c r="AE377" s="27"/>
      <c r="AF377" s="27"/>
      <c r="AG377" s="27"/>
      <c r="AH377" s="27"/>
      <c r="AI377" s="27"/>
      <c r="AJ377" s="27"/>
      <c r="AK377" s="27"/>
      <c r="AL377" s="27"/>
      <c r="AM377" s="27"/>
      <c r="AN377" s="27"/>
      <c r="AO377" s="27"/>
      <c r="AP377" s="27"/>
      <c r="AQ377" s="27"/>
      <c r="AR377" s="27"/>
    </row>
    <row r="378" spans="1:44" s="2" customFormat="1" ht="12.75">
      <c r="A378" s="37"/>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c r="AA378" s="27"/>
      <c r="AB378" s="27"/>
      <c r="AC378" s="27"/>
      <c r="AD378" s="27"/>
      <c r="AE378" s="27"/>
      <c r="AF378" s="27"/>
      <c r="AG378" s="27"/>
      <c r="AH378" s="27"/>
      <c r="AI378" s="27"/>
      <c r="AJ378" s="27"/>
      <c r="AK378" s="27"/>
      <c r="AL378" s="27"/>
      <c r="AM378" s="27"/>
      <c r="AN378" s="27"/>
      <c r="AO378" s="27"/>
      <c r="AP378" s="27"/>
      <c r="AQ378" s="27"/>
      <c r="AR378" s="27"/>
    </row>
    <row r="379" spans="1:44" s="2" customFormat="1" ht="12.75">
      <c r="A379" s="37"/>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c r="AA379" s="27"/>
      <c r="AB379" s="27"/>
      <c r="AC379" s="27"/>
      <c r="AD379" s="27"/>
      <c r="AE379" s="27"/>
      <c r="AF379" s="27"/>
      <c r="AG379" s="27"/>
      <c r="AH379" s="27"/>
      <c r="AI379" s="27"/>
      <c r="AJ379" s="27"/>
      <c r="AK379" s="27"/>
      <c r="AL379" s="27"/>
      <c r="AM379" s="27"/>
      <c r="AN379" s="27"/>
      <c r="AO379" s="27"/>
      <c r="AP379" s="27"/>
      <c r="AQ379" s="27"/>
      <c r="AR379" s="27"/>
    </row>
    <row r="380" spans="1:44" s="2" customFormat="1" ht="12.75">
      <c r="A380" s="37"/>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c r="AA380" s="27"/>
      <c r="AB380" s="27"/>
      <c r="AC380" s="27"/>
      <c r="AD380" s="27"/>
      <c r="AE380" s="27"/>
      <c r="AF380" s="27"/>
      <c r="AG380" s="27"/>
      <c r="AH380" s="27"/>
      <c r="AI380" s="27"/>
      <c r="AJ380" s="27"/>
      <c r="AK380" s="27"/>
      <c r="AL380" s="27"/>
      <c r="AM380" s="27"/>
      <c r="AN380" s="27"/>
      <c r="AO380" s="27"/>
      <c r="AP380" s="27"/>
      <c r="AQ380" s="27"/>
      <c r="AR380" s="27"/>
    </row>
    <row r="381" spans="1:44" s="2" customFormat="1" ht="12.75">
      <c r="A381" s="37"/>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c r="AA381" s="27"/>
      <c r="AB381" s="27"/>
      <c r="AC381" s="27"/>
      <c r="AD381" s="27"/>
      <c r="AE381" s="27"/>
      <c r="AF381" s="27"/>
      <c r="AG381" s="27"/>
      <c r="AH381" s="27"/>
      <c r="AI381" s="27"/>
      <c r="AJ381" s="27"/>
      <c r="AK381" s="27"/>
      <c r="AL381" s="27"/>
      <c r="AM381" s="27"/>
      <c r="AN381" s="27"/>
      <c r="AO381" s="27"/>
      <c r="AP381" s="27"/>
      <c r="AQ381" s="27"/>
      <c r="AR381" s="27"/>
    </row>
    <row r="382" spans="1:44" s="2" customFormat="1" ht="12.75">
      <c r="A382" s="37"/>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c r="AA382" s="27"/>
      <c r="AB382" s="27"/>
      <c r="AC382" s="27"/>
      <c r="AD382" s="27"/>
      <c r="AE382" s="27"/>
      <c r="AF382" s="27"/>
      <c r="AG382" s="27"/>
      <c r="AH382" s="27"/>
      <c r="AI382" s="27"/>
      <c r="AJ382" s="27"/>
      <c r="AK382" s="27"/>
      <c r="AL382" s="27"/>
      <c r="AM382" s="27"/>
      <c r="AN382" s="27"/>
      <c r="AO382" s="27"/>
      <c r="AP382" s="27"/>
      <c r="AQ382" s="27"/>
      <c r="AR382" s="27"/>
    </row>
    <row r="383" spans="1:44" s="2" customFormat="1" ht="12.75">
      <c r="A383" s="37"/>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c r="AA383" s="27"/>
      <c r="AB383" s="27"/>
      <c r="AC383" s="27"/>
      <c r="AD383" s="27"/>
      <c r="AE383" s="27"/>
      <c r="AF383" s="27"/>
      <c r="AG383" s="27"/>
      <c r="AH383" s="27"/>
      <c r="AI383" s="27"/>
      <c r="AJ383" s="27"/>
      <c r="AK383" s="27"/>
      <c r="AL383" s="27"/>
      <c r="AM383" s="27"/>
      <c r="AN383" s="27"/>
      <c r="AO383" s="27"/>
      <c r="AP383" s="27"/>
      <c r="AQ383" s="27"/>
      <c r="AR383" s="27"/>
    </row>
    <row r="384" spans="1:44" s="2" customFormat="1" ht="12.75">
      <c r="A384" s="37"/>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c r="AA384" s="27"/>
      <c r="AB384" s="27"/>
      <c r="AC384" s="27"/>
      <c r="AD384" s="27"/>
      <c r="AE384" s="27"/>
      <c r="AF384" s="27"/>
      <c r="AG384" s="27"/>
      <c r="AH384" s="27"/>
      <c r="AI384" s="27"/>
      <c r="AJ384" s="27"/>
      <c r="AK384" s="27"/>
      <c r="AL384" s="27"/>
      <c r="AM384" s="27"/>
      <c r="AN384" s="27"/>
      <c r="AO384" s="27"/>
      <c r="AP384" s="27"/>
      <c r="AQ384" s="27"/>
      <c r="AR384" s="27"/>
    </row>
    <row r="385" spans="1:44" s="2" customFormat="1" ht="12.75">
      <c r="A385" s="37"/>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c r="AA385" s="27"/>
      <c r="AB385" s="27"/>
      <c r="AC385" s="27"/>
      <c r="AD385" s="27"/>
      <c r="AE385" s="27"/>
      <c r="AF385" s="27"/>
      <c r="AG385" s="27"/>
      <c r="AH385" s="27"/>
      <c r="AI385" s="27"/>
      <c r="AJ385" s="27"/>
      <c r="AK385" s="27"/>
      <c r="AL385" s="27"/>
      <c r="AM385" s="27"/>
      <c r="AN385" s="27"/>
      <c r="AO385" s="27"/>
      <c r="AP385" s="27"/>
      <c r="AQ385" s="27"/>
      <c r="AR385" s="27"/>
    </row>
    <row r="386" spans="1:44" s="2" customFormat="1" ht="12.75">
      <c r="A386" s="37"/>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c r="AA386" s="27"/>
      <c r="AB386" s="27"/>
      <c r="AC386" s="27"/>
      <c r="AD386" s="27"/>
      <c r="AE386" s="27"/>
      <c r="AF386" s="27"/>
      <c r="AG386" s="27"/>
      <c r="AH386" s="27"/>
      <c r="AI386" s="27"/>
      <c r="AJ386" s="27"/>
      <c r="AK386" s="27"/>
      <c r="AL386" s="27"/>
      <c r="AM386" s="27"/>
      <c r="AN386" s="27"/>
      <c r="AO386" s="27"/>
      <c r="AP386" s="27"/>
      <c r="AQ386" s="27"/>
      <c r="AR386" s="27"/>
    </row>
    <row r="387" spans="1:44" s="2" customFormat="1" ht="12.75">
      <c r="A387" s="37"/>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c r="AA387" s="27"/>
      <c r="AB387" s="27"/>
      <c r="AC387" s="27"/>
      <c r="AD387" s="27"/>
      <c r="AE387" s="27"/>
      <c r="AF387" s="27"/>
      <c r="AG387" s="27"/>
      <c r="AH387" s="27"/>
      <c r="AI387" s="27"/>
      <c r="AJ387" s="27"/>
      <c r="AK387" s="27"/>
      <c r="AL387" s="27"/>
      <c r="AM387" s="27"/>
      <c r="AN387" s="27"/>
      <c r="AO387" s="27"/>
      <c r="AP387" s="27"/>
      <c r="AQ387" s="27"/>
      <c r="AR387" s="27"/>
    </row>
    <row r="388" spans="1:44" s="2" customFormat="1" ht="12.75">
      <c r="A388" s="37"/>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c r="AA388" s="27"/>
      <c r="AB388" s="27"/>
      <c r="AC388" s="27"/>
      <c r="AD388" s="27"/>
      <c r="AE388" s="27"/>
      <c r="AF388" s="27"/>
      <c r="AG388" s="27"/>
      <c r="AH388" s="27"/>
      <c r="AI388" s="27"/>
      <c r="AJ388" s="27"/>
      <c r="AK388" s="27"/>
      <c r="AL388" s="27"/>
      <c r="AM388" s="27"/>
      <c r="AN388" s="27"/>
      <c r="AO388" s="27"/>
      <c r="AP388" s="27"/>
      <c r="AQ388" s="27"/>
      <c r="AR388" s="27"/>
    </row>
    <row r="389" spans="1:44" s="2" customFormat="1" ht="12.75">
      <c r="A389" s="37"/>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c r="AA389" s="27"/>
      <c r="AB389" s="27"/>
      <c r="AC389" s="27"/>
      <c r="AD389" s="27"/>
      <c r="AE389" s="27"/>
      <c r="AF389" s="27"/>
      <c r="AG389" s="27"/>
      <c r="AH389" s="27"/>
      <c r="AI389" s="27"/>
      <c r="AJ389" s="27"/>
      <c r="AK389" s="27"/>
      <c r="AL389" s="27"/>
      <c r="AM389" s="27"/>
      <c r="AN389" s="27"/>
      <c r="AO389" s="27"/>
      <c r="AP389" s="27"/>
      <c r="AQ389" s="27"/>
      <c r="AR389" s="27"/>
    </row>
    <row r="390" spans="1:44" s="2" customFormat="1" ht="12.75">
      <c r="A390" s="37"/>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c r="AA390" s="27"/>
      <c r="AB390" s="27"/>
      <c r="AC390" s="27"/>
      <c r="AD390" s="27"/>
      <c r="AE390" s="27"/>
      <c r="AF390" s="27"/>
      <c r="AG390" s="27"/>
      <c r="AH390" s="27"/>
      <c r="AI390" s="27"/>
      <c r="AJ390" s="27"/>
      <c r="AK390" s="27"/>
      <c r="AL390" s="27"/>
      <c r="AM390" s="27"/>
      <c r="AN390" s="27"/>
      <c r="AO390" s="27"/>
      <c r="AP390" s="27"/>
      <c r="AQ390" s="27"/>
      <c r="AR390" s="27"/>
    </row>
    <row r="391" spans="1:44" s="2" customFormat="1" ht="12.75">
      <c r="A391" s="37"/>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c r="AA391" s="27"/>
      <c r="AB391" s="27"/>
      <c r="AC391" s="27"/>
      <c r="AD391" s="27"/>
      <c r="AE391" s="27"/>
      <c r="AF391" s="27"/>
      <c r="AG391" s="27"/>
      <c r="AH391" s="27"/>
      <c r="AI391" s="27"/>
      <c r="AJ391" s="27"/>
      <c r="AK391" s="27"/>
      <c r="AL391" s="27"/>
      <c r="AM391" s="27"/>
      <c r="AN391" s="27"/>
      <c r="AO391" s="27"/>
      <c r="AP391" s="27"/>
      <c r="AQ391" s="27"/>
      <c r="AR391" s="27"/>
    </row>
    <row r="392" spans="1:44" s="2" customFormat="1" ht="12.75">
      <c r="A392" s="37"/>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c r="AA392" s="27"/>
      <c r="AB392" s="27"/>
      <c r="AC392" s="27"/>
      <c r="AD392" s="27"/>
      <c r="AE392" s="27"/>
      <c r="AF392" s="27"/>
      <c r="AG392" s="27"/>
      <c r="AH392" s="27"/>
      <c r="AI392" s="27"/>
      <c r="AJ392" s="27"/>
      <c r="AK392" s="27"/>
      <c r="AL392" s="27"/>
      <c r="AM392" s="27"/>
      <c r="AN392" s="27"/>
      <c r="AO392" s="27"/>
      <c r="AP392" s="27"/>
      <c r="AQ392" s="27"/>
      <c r="AR392" s="27"/>
    </row>
    <row r="393" spans="1:44" s="2" customFormat="1" ht="12.75">
      <c r="A393" s="37"/>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c r="AA393" s="27"/>
      <c r="AB393" s="27"/>
      <c r="AC393" s="27"/>
      <c r="AD393" s="27"/>
      <c r="AE393" s="27"/>
      <c r="AF393" s="27"/>
      <c r="AG393" s="27"/>
      <c r="AH393" s="27"/>
      <c r="AI393" s="27"/>
      <c r="AJ393" s="27"/>
      <c r="AK393" s="27"/>
      <c r="AL393" s="27"/>
      <c r="AM393" s="27"/>
      <c r="AN393" s="27"/>
      <c r="AO393" s="27"/>
      <c r="AP393" s="27"/>
      <c r="AQ393" s="27"/>
      <c r="AR393" s="27"/>
    </row>
    <row r="394" spans="1:44" s="2" customFormat="1" ht="12.75">
      <c r="A394" s="37"/>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c r="AA394" s="27"/>
      <c r="AB394" s="27"/>
      <c r="AC394" s="27"/>
      <c r="AD394" s="27"/>
      <c r="AE394" s="27"/>
      <c r="AF394" s="27"/>
      <c r="AG394" s="27"/>
      <c r="AH394" s="27"/>
      <c r="AI394" s="27"/>
      <c r="AJ394" s="27"/>
      <c r="AK394" s="27"/>
      <c r="AL394" s="27"/>
      <c r="AM394" s="27"/>
      <c r="AN394" s="27"/>
      <c r="AO394" s="27"/>
      <c r="AP394" s="27"/>
      <c r="AQ394" s="27"/>
      <c r="AR394" s="27"/>
    </row>
    <row r="395" spans="1:44" s="2" customFormat="1" ht="12.75">
      <c r="A395" s="37"/>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c r="AA395" s="27"/>
      <c r="AB395" s="27"/>
      <c r="AC395" s="27"/>
      <c r="AD395" s="27"/>
      <c r="AE395" s="27"/>
      <c r="AF395" s="27"/>
      <c r="AG395" s="27"/>
      <c r="AH395" s="27"/>
      <c r="AI395" s="27"/>
      <c r="AJ395" s="27"/>
      <c r="AK395" s="27"/>
      <c r="AL395" s="27"/>
      <c r="AM395" s="27"/>
      <c r="AN395" s="27"/>
      <c r="AO395" s="27"/>
      <c r="AP395" s="27"/>
      <c r="AQ395" s="27"/>
      <c r="AR395" s="27"/>
    </row>
    <row r="396" spans="1:44" s="2" customFormat="1" ht="12.75">
      <c r="A396" s="37"/>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c r="AA396" s="27"/>
      <c r="AB396" s="27"/>
      <c r="AC396" s="27"/>
      <c r="AD396" s="27"/>
      <c r="AE396" s="27"/>
      <c r="AF396" s="27"/>
      <c r="AG396" s="27"/>
      <c r="AH396" s="27"/>
      <c r="AI396" s="27"/>
      <c r="AJ396" s="27"/>
      <c r="AK396" s="27"/>
      <c r="AL396" s="27"/>
      <c r="AM396" s="27"/>
      <c r="AN396" s="27"/>
      <c r="AO396" s="27"/>
      <c r="AP396" s="27"/>
      <c r="AQ396" s="27"/>
      <c r="AR396" s="27"/>
    </row>
    <row r="397" spans="1:44" s="2" customFormat="1" ht="12.75">
      <c r="A397" s="37"/>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c r="AA397" s="27"/>
      <c r="AB397" s="27"/>
      <c r="AC397" s="27"/>
      <c r="AD397" s="27"/>
      <c r="AE397" s="27"/>
      <c r="AF397" s="27"/>
      <c r="AG397" s="27"/>
      <c r="AH397" s="27"/>
      <c r="AI397" s="27"/>
      <c r="AJ397" s="27"/>
      <c r="AK397" s="27"/>
      <c r="AL397" s="27"/>
      <c r="AM397" s="27"/>
      <c r="AN397" s="27"/>
      <c r="AO397" s="27"/>
      <c r="AP397" s="27"/>
      <c r="AQ397" s="27"/>
      <c r="AR397" s="27"/>
    </row>
    <row r="398" spans="1:44" s="2" customFormat="1" ht="12.75">
      <c r="A398" s="37"/>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c r="AA398" s="27"/>
      <c r="AB398" s="27"/>
      <c r="AC398" s="27"/>
      <c r="AD398" s="27"/>
      <c r="AE398" s="27"/>
      <c r="AF398" s="27"/>
      <c r="AG398" s="27"/>
      <c r="AH398" s="27"/>
      <c r="AI398" s="27"/>
      <c r="AJ398" s="27"/>
      <c r="AK398" s="27"/>
      <c r="AL398" s="27"/>
      <c r="AM398" s="27"/>
      <c r="AN398" s="27"/>
      <c r="AO398" s="27"/>
      <c r="AP398" s="27"/>
      <c r="AQ398" s="27"/>
      <c r="AR398" s="27"/>
    </row>
    <row r="399" spans="1:44" s="2" customFormat="1" ht="12.75">
      <c r="A399" s="37"/>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c r="AA399" s="27"/>
      <c r="AB399" s="27"/>
      <c r="AC399" s="27"/>
      <c r="AD399" s="27"/>
      <c r="AE399" s="27"/>
      <c r="AF399" s="27"/>
      <c r="AG399" s="27"/>
      <c r="AH399" s="27"/>
      <c r="AI399" s="27"/>
      <c r="AJ399" s="27"/>
      <c r="AK399" s="27"/>
      <c r="AL399" s="27"/>
      <c r="AM399" s="27"/>
      <c r="AN399" s="27"/>
      <c r="AO399" s="27"/>
      <c r="AP399" s="27"/>
      <c r="AQ399" s="27"/>
      <c r="AR399" s="27"/>
    </row>
    <row r="400" spans="1:44" s="2" customFormat="1" ht="12.75">
      <c r="A400" s="37"/>
      <c r="B400" s="27"/>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c r="AA400" s="27"/>
      <c r="AB400" s="27"/>
      <c r="AC400" s="27"/>
      <c r="AD400" s="27"/>
      <c r="AE400" s="27"/>
      <c r="AF400" s="27"/>
      <c r="AG400" s="27"/>
      <c r="AH400" s="27"/>
      <c r="AI400" s="27"/>
      <c r="AJ400" s="27"/>
      <c r="AK400" s="27"/>
      <c r="AL400" s="27"/>
      <c r="AM400" s="27"/>
      <c r="AN400" s="27"/>
      <c r="AO400" s="27"/>
      <c r="AP400" s="27"/>
      <c r="AQ400" s="27"/>
      <c r="AR400" s="27"/>
    </row>
    <row r="401" spans="1:44" s="2" customFormat="1" ht="12.75">
      <c r="A401" s="37"/>
      <c r="B401" s="27"/>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c r="AA401" s="27"/>
      <c r="AB401" s="27"/>
      <c r="AC401" s="27"/>
      <c r="AD401" s="27"/>
      <c r="AE401" s="27"/>
      <c r="AF401" s="27"/>
      <c r="AG401" s="27"/>
      <c r="AH401" s="27"/>
      <c r="AI401" s="27"/>
      <c r="AJ401" s="27"/>
      <c r="AK401" s="27"/>
      <c r="AL401" s="27"/>
      <c r="AM401" s="27"/>
      <c r="AN401" s="27"/>
      <c r="AO401" s="27"/>
      <c r="AP401" s="27"/>
      <c r="AQ401" s="27"/>
      <c r="AR401" s="27"/>
    </row>
    <row r="402" spans="1:44" s="2" customFormat="1" ht="12.75">
      <c r="A402" s="37"/>
      <c r="B402" s="27"/>
      <c r="C402" s="27"/>
      <c r="D402" s="27"/>
      <c r="E402" s="27"/>
      <c r="F402" s="27"/>
      <c r="G402" s="27"/>
      <c r="H402" s="27"/>
      <c r="I402" s="27"/>
      <c r="J402" s="27"/>
      <c r="K402" s="27"/>
      <c r="L402" s="27"/>
      <c r="M402" s="27"/>
      <c r="N402" s="27"/>
      <c r="O402" s="27"/>
      <c r="P402" s="27"/>
      <c r="Q402" s="27"/>
      <c r="R402" s="27"/>
      <c r="S402" s="27"/>
      <c r="T402" s="27"/>
      <c r="U402" s="27"/>
      <c r="V402" s="27"/>
      <c r="W402" s="27"/>
      <c r="X402" s="27"/>
      <c r="Y402" s="27"/>
      <c r="Z402" s="27"/>
      <c r="AA402" s="27"/>
      <c r="AB402" s="27"/>
      <c r="AC402" s="27"/>
      <c r="AD402" s="27"/>
      <c r="AE402" s="27"/>
      <c r="AF402" s="27"/>
      <c r="AG402" s="27"/>
      <c r="AH402" s="27"/>
      <c r="AI402" s="27"/>
      <c r="AJ402" s="27"/>
      <c r="AK402" s="27"/>
      <c r="AL402" s="27"/>
      <c r="AM402" s="27"/>
      <c r="AN402" s="27"/>
      <c r="AO402" s="27"/>
      <c r="AP402" s="27"/>
      <c r="AQ402" s="27"/>
      <c r="AR402" s="27"/>
    </row>
    <row r="403" spans="1:44" s="2" customFormat="1" ht="12.75">
      <c r="A403" s="37"/>
      <c r="B403" s="27"/>
      <c r="C403" s="27"/>
      <c r="D403" s="27"/>
      <c r="E403" s="27"/>
      <c r="F403" s="27"/>
      <c r="G403" s="27"/>
      <c r="H403" s="27"/>
      <c r="I403" s="27"/>
      <c r="J403" s="27"/>
      <c r="K403" s="27"/>
      <c r="L403" s="27"/>
      <c r="M403" s="27"/>
      <c r="N403" s="27"/>
      <c r="O403" s="27"/>
      <c r="P403" s="27"/>
      <c r="Q403" s="27"/>
      <c r="R403" s="27"/>
      <c r="S403" s="27"/>
      <c r="T403" s="27"/>
      <c r="U403" s="27"/>
      <c r="V403" s="27"/>
      <c r="W403" s="27"/>
      <c r="X403" s="27"/>
      <c r="Y403" s="27"/>
      <c r="Z403" s="27"/>
      <c r="AA403" s="27"/>
      <c r="AB403" s="27"/>
      <c r="AC403" s="27"/>
      <c r="AD403" s="27"/>
      <c r="AE403" s="27"/>
      <c r="AF403" s="27"/>
      <c r="AG403" s="27"/>
      <c r="AH403" s="27"/>
      <c r="AI403" s="27"/>
      <c r="AJ403" s="27"/>
      <c r="AK403" s="27"/>
      <c r="AL403" s="27"/>
      <c r="AM403" s="27"/>
      <c r="AN403" s="27"/>
      <c r="AO403" s="27"/>
      <c r="AP403" s="27"/>
      <c r="AQ403" s="27"/>
      <c r="AR403" s="27"/>
    </row>
    <row r="404" spans="1:44" s="2" customFormat="1" ht="12.75">
      <c r="A404" s="37"/>
      <c r="B404" s="27"/>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c r="AA404" s="27"/>
      <c r="AB404" s="27"/>
      <c r="AC404" s="27"/>
      <c r="AD404" s="27"/>
      <c r="AE404" s="27"/>
      <c r="AF404" s="27"/>
      <c r="AG404" s="27"/>
      <c r="AH404" s="27"/>
      <c r="AI404" s="27"/>
      <c r="AJ404" s="27"/>
      <c r="AK404" s="27"/>
      <c r="AL404" s="27"/>
      <c r="AM404" s="27"/>
      <c r="AN404" s="27"/>
      <c r="AO404" s="27"/>
      <c r="AP404" s="27"/>
      <c r="AQ404" s="27"/>
      <c r="AR404" s="27"/>
    </row>
    <row r="405" spans="1:44" s="2" customFormat="1" ht="12.75">
      <c r="A405" s="37"/>
      <c r="B405" s="27"/>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c r="AA405" s="27"/>
      <c r="AB405" s="27"/>
      <c r="AC405" s="27"/>
      <c r="AD405" s="27"/>
      <c r="AE405" s="27"/>
      <c r="AF405" s="27"/>
      <c r="AG405" s="27"/>
      <c r="AH405" s="27"/>
      <c r="AI405" s="27"/>
      <c r="AJ405" s="27"/>
      <c r="AK405" s="27"/>
      <c r="AL405" s="27"/>
      <c r="AM405" s="27"/>
      <c r="AN405" s="27"/>
      <c r="AO405" s="27"/>
      <c r="AP405" s="27"/>
      <c r="AQ405" s="27"/>
      <c r="AR405" s="27"/>
    </row>
    <row r="406" s="2" customFormat="1" ht="12.75">
      <c r="A406" s="37"/>
    </row>
    <row r="407" s="2" customFormat="1" ht="12.75">
      <c r="A407" s="37"/>
    </row>
    <row r="408" s="2" customFormat="1" ht="12.75">
      <c r="A408" s="37"/>
    </row>
    <row r="409" s="2" customFormat="1" ht="12.75">
      <c r="A409" s="37"/>
    </row>
    <row r="410" s="2" customFormat="1" ht="12.75">
      <c r="A410" s="37"/>
    </row>
    <row r="411" s="2" customFormat="1" ht="12.75">
      <c r="A411" s="37"/>
    </row>
    <row r="412" s="2" customFormat="1" ht="12.75">
      <c r="A412" s="37"/>
    </row>
    <row r="413" s="2" customFormat="1" ht="12.75">
      <c r="A413" s="37"/>
    </row>
    <row r="414" s="2" customFormat="1" ht="12.75">
      <c r="A414" s="37"/>
    </row>
    <row r="415" s="2" customFormat="1" ht="12.75">
      <c r="A415" s="37"/>
    </row>
    <row r="416" s="2" customFormat="1" ht="12.75">
      <c r="A416" s="37"/>
    </row>
    <row r="417" s="2" customFormat="1" ht="12.75">
      <c r="A417" s="37"/>
    </row>
    <row r="418" s="2" customFormat="1" ht="12.75">
      <c r="A418" s="37"/>
    </row>
    <row r="419" s="2" customFormat="1" ht="12.75">
      <c r="A419" s="37"/>
    </row>
    <row r="420" s="2" customFormat="1" ht="12.75">
      <c r="A420" s="37"/>
    </row>
    <row r="421" s="2" customFormat="1" ht="12.75">
      <c r="A421" s="37"/>
    </row>
    <row r="422" s="2" customFormat="1" ht="12.75">
      <c r="A422" s="37"/>
    </row>
    <row r="423" s="2" customFormat="1" ht="12.75">
      <c r="A423" s="37"/>
    </row>
    <row r="424" s="2" customFormat="1" ht="12.75">
      <c r="A424" s="37"/>
    </row>
    <row r="425" s="2" customFormat="1" ht="12.75">
      <c r="A425" s="37"/>
    </row>
    <row r="426" s="2" customFormat="1" ht="12.75">
      <c r="A426" s="37"/>
    </row>
    <row r="427" s="2" customFormat="1" ht="12.75">
      <c r="A427" s="37"/>
    </row>
    <row r="428" s="2" customFormat="1" ht="12.75">
      <c r="A428" s="37"/>
    </row>
    <row r="429" s="2" customFormat="1" ht="12.75">
      <c r="A429" s="37"/>
    </row>
    <row r="430" s="2" customFormat="1" ht="12.75">
      <c r="A430" s="37"/>
    </row>
    <row r="431" s="2" customFormat="1" ht="12.75">
      <c r="A431" s="37"/>
    </row>
    <row r="432" s="2" customFormat="1" ht="12.75">
      <c r="A432" s="37"/>
    </row>
    <row r="433" s="2" customFormat="1" ht="12.75">
      <c r="A433" s="37"/>
    </row>
    <row r="434" s="2" customFormat="1" ht="12.75">
      <c r="A434" s="37"/>
    </row>
    <row r="435" s="2" customFormat="1" ht="12.75">
      <c r="A435" s="37"/>
    </row>
    <row r="436" s="2" customFormat="1" ht="12.75">
      <c r="A436" s="37"/>
    </row>
    <row r="437" s="2" customFormat="1" ht="12.75">
      <c r="A437" s="37"/>
    </row>
    <row r="438" s="2" customFormat="1" ht="12.75">
      <c r="A438" s="37"/>
    </row>
    <row r="439" s="2" customFormat="1" ht="12.75">
      <c r="A439" s="37"/>
    </row>
    <row r="440" s="2" customFormat="1" ht="12.75">
      <c r="A440" s="37"/>
    </row>
    <row r="441" s="2" customFormat="1" ht="12.75">
      <c r="A441" s="37"/>
    </row>
    <row r="442" s="2" customFormat="1" ht="12.75">
      <c r="A442" s="37"/>
    </row>
    <row r="443" s="2" customFormat="1" ht="12.75">
      <c r="A443" s="37"/>
    </row>
    <row r="444" s="2" customFormat="1" ht="12.75">
      <c r="A444" s="37"/>
    </row>
    <row r="445" s="2" customFormat="1" ht="12.75">
      <c r="A445" s="37"/>
    </row>
    <row r="446" s="2" customFormat="1" ht="12.75">
      <c r="A446" s="37"/>
    </row>
    <row r="447" s="2" customFormat="1" ht="12.75">
      <c r="A447" s="37"/>
    </row>
    <row r="448" s="2" customFormat="1" ht="12.75">
      <c r="A448" s="37"/>
    </row>
    <row r="449" s="2" customFormat="1" ht="12.75">
      <c r="A449" s="37"/>
    </row>
    <row r="450" s="2" customFormat="1" ht="12.75">
      <c r="A450" s="37"/>
    </row>
    <row r="451" s="2" customFormat="1" ht="12.75">
      <c r="A451" s="37"/>
    </row>
    <row r="452" s="2" customFormat="1" ht="12.75">
      <c r="A452" s="37"/>
    </row>
    <row r="453" s="2" customFormat="1" ht="12.75">
      <c r="A453" s="37"/>
    </row>
    <row r="454" s="2" customFormat="1" ht="12.75">
      <c r="A454" s="37"/>
    </row>
    <row r="455" s="2" customFormat="1" ht="12.75">
      <c r="A455" s="37"/>
    </row>
    <row r="456" s="2" customFormat="1" ht="12.75">
      <c r="A456" s="37"/>
    </row>
    <row r="457" s="2" customFormat="1" ht="12.75">
      <c r="A457" s="37"/>
    </row>
    <row r="458" s="2" customFormat="1" ht="12.75">
      <c r="A458" s="37"/>
    </row>
    <row r="459" s="2" customFormat="1" ht="12.75">
      <c r="A459" s="37"/>
    </row>
    <row r="460" s="2" customFormat="1" ht="12.75">
      <c r="A460" s="37"/>
    </row>
    <row r="461" s="2" customFormat="1" ht="12.75">
      <c r="A461" s="37"/>
    </row>
    <row r="462" s="2" customFormat="1" ht="12.75">
      <c r="A462" s="37"/>
    </row>
    <row r="463" s="2" customFormat="1" ht="12.75">
      <c r="A463" s="37"/>
    </row>
    <row r="464" s="2" customFormat="1" ht="12.75">
      <c r="A464" s="37"/>
    </row>
    <row r="465" s="2" customFormat="1" ht="12.75">
      <c r="A465" s="37"/>
    </row>
    <row r="466" s="2" customFormat="1" ht="12.75">
      <c r="A466" s="37"/>
    </row>
    <row r="467" s="2" customFormat="1" ht="12.75">
      <c r="A467" s="37"/>
    </row>
    <row r="468" s="2" customFormat="1" ht="12.75">
      <c r="A468" s="37"/>
    </row>
    <row r="469" s="2" customFormat="1" ht="12.75">
      <c r="A469" s="37"/>
    </row>
    <row r="470" s="2" customFormat="1" ht="12.75">
      <c r="A470" s="37"/>
    </row>
    <row r="471" s="2" customFormat="1" ht="12.75">
      <c r="A471" s="37"/>
    </row>
    <row r="472" s="2" customFormat="1" ht="12.75">
      <c r="A472" s="37"/>
    </row>
    <row r="473" s="2" customFormat="1" ht="12.75">
      <c r="A473" s="37"/>
    </row>
    <row r="474" s="2" customFormat="1" ht="12.75">
      <c r="A474" s="37"/>
    </row>
    <row r="475" s="2" customFormat="1" ht="12.75">
      <c r="A475" s="37"/>
    </row>
    <row r="476" s="2" customFormat="1" ht="12.75">
      <c r="A476" s="37"/>
    </row>
    <row r="477" s="2" customFormat="1" ht="12.75">
      <c r="A477" s="37"/>
    </row>
    <row r="478" s="2" customFormat="1" ht="12.75">
      <c r="A478" s="37"/>
    </row>
    <row r="479" s="2" customFormat="1" ht="12.75">
      <c r="A479" s="37"/>
    </row>
    <row r="480" s="2" customFormat="1" ht="12.75">
      <c r="A480" s="37"/>
    </row>
    <row r="481" s="2" customFormat="1" ht="12.75">
      <c r="A481" s="37"/>
    </row>
    <row r="482" s="2" customFormat="1" ht="12.75">
      <c r="A482" s="37"/>
    </row>
    <row r="483" s="2" customFormat="1" ht="12.75">
      <c r="A483" s="37"/>
    </row>
    <row r="484" s="2" customFormat="1" ht="12.75">
      <c r="A484" s="37"/>
    </row>
    <row r="485" s="2" customFormat="1" ht="12.75">
      <c r="A485" s="37"/>
    </row>
    <row r="486" s="2" customFormat="1" ht="12.75">
      <c r="A486" s="37"/>
    </row>
    <row r="487" s="2" customFormat="1" ht="12.75">
      <c r="A487" s="37"/>
    </row>
    <row r="488" s="2" customFormat="1" ht="12.75">
      <c r="A488" s="37"/>
    </row>
    <row r="489" s="2" customFormat="1" ht="12.75">
      <c r="A489" s="37"/>
    </row>
    <row r="490" s="2" customFormat="1" ht="12.75">
      <c r="A490" s="37"/>
    </row>
    <row r="491" s="2" customFormat="1" ht="12.75">
      <c r="A491" s="37"/>
    </row>
    <row r="492" s="2" customFormat="1" ht="12.75">
      <c r="A492" s="37"/>
    </row>
    <row r="493" s="2" customFormat="1" ht="12.75">
      <c r="A493" s="37"/>
    </row>
    <row r="494" s="2" customFormat="1" ht="12.75">
      <c r="A494" s="37"/>
    </row>
    <row r="495" s="2" customFormat="1" ht="12.75">
      <c r="A495" s="37"/>
    </row>
    <row r="496" s="2" customFormat="1" ht="12.75">
      <c r="A496" s="37"/>
    </row>
    <row r="497" s="2" customFormat="1" ht="12.75">
      <c r="A497" s="37"/>
    </row>
    <row r="498" s="2" customFormat="1" ht="12.75">
      <c r="A498" s="37"/>
    </row>
    <row r="499" s="2" customFormat="1" ht="12.75">
      <c r="A499" s="37"/>
    </row>
    <row r="500" s="2" customFormat="1" ht="12.75">
      <c r="A500" s="37"/>
    </row>
    <row r="501" s="2" customFormat="1" ht="12.75">
      <c r="A501" s="37"/>
    </row>
    <row r="502" s="2" customFormat="1" ht="12.75">
      <c r="A502" s="37"/>
    </row>
    <row r="503" s="2" customFormat="1" ht="12.75">
      <c r="A503" s="37"/>
    </row>
    <row r="504" s="2" customFormat="1" ht="12.75">
      <c r="A504" s="37"/>
    </row>
    <row r="505" s="2" customFormat="1" ht="12.75">
      <c r="A505" s="37"/>
    </row>
    <row r="506" s="2" customFormat="1" ht="12.75">
      <c r="A506" s="37"/>
    </row>
    <row r="507" s="2" customFormat="1" ht="12.75">
      <c r="A507" s="37"/>
    </row>
    <row r="508" s="2" customFormat="1" ht="12.75">
      <c r="A508" s="37"/>
    </row>
    <row r="509" s="2" customFormat="1" ht="12.75">
      <c r="A509" s="37"/>
    </row>
    <row r="510" s="2" customFormat="1" ht="12.75">
      <c r="A510" s="37"/>
    </row>
    <row r="511" s="2" customFormat="1" ht="12.75">
      <c r="A511" s="37"/>
    </row>
    <row r="512" s="2" customFormat="1" ht="12.75">
      <c r="A512" s="37"/>
    </row>
    <row r="513" s="2" customFormat="1" ht="12.75">
      <c r="A513" s="37"/>
    </row>
    <row r="514" s="2" customFormat="1" ht="12.75">
      <c r="A514" s="37"/>
    </row>
    <row r="515" s="2" customFormat="1" ht="12.75">
      <c r="A515" s="37"/>
    </row>
    <row r="516" s="2" customFormat="1" ht="12.75">
      <c r="A516" s="37"/>
    </row>
    <row r="517" s="2" customFormat="1" ht="12.75">
      <c r="A517" s="37"/>
    </row>
    <row r="518" s="2" customFormat="1" ht="12.75">
      <c r="A518" s="37"/>
    </row>
    <row r="519" s="2" customFormat="1" ht="12.75">
      <c r="A519" s="37"/>
    </row>
    <row r="520" s="2" customFormat="1" ht="12.75">
      <c r="A520" s="37"/>
    </row>
    <row r="521" s="2" customFormat="1" ht="12.75">
      <c r="A521" s="37"/>
    </row>
    <row r="522" s="2" customFormat="1" ht="12.75">
      <c r="A522" s="37"/>
    </row>
    <row r="523" s="2" customFormat="1" ht="12.75">
      <c r="A523" s="37"/>
    </row>
    <row r="524" s="2" customFormat="1" ht="12.75">
      <c r="A524" s="37"/>
    </row>
    <row r="525" s="2" customFormat="1" ht="12.75">
      <c r="A525" s="37"/>
    </row>
    <row r="526" s="2" customFormat="1" ht="12.75">
      <c r="A526" s="37"/>
    </row>
    <row r="527" s="2" customFormat="1" ht="12.75">
      <c r="A527" s="37"/>
    </row>
    <row r="528" s="2" customFormat="1" ht="12.75">
      <c r="A528" s="37"/>
    </row>
    <row r="529" s="2" customFormat="1" ht="12.75">
      <c r="A529" s="37"/>
    </row>
    <row r="530" s="2" customFormat="1" ht="12.75">
      <c r="A530" s="37"/>
    </row>
    <row r="531" s="2" customFormat="1" ht="12.75">
      <c r="A531" s="37"/>
    </row>
    <row r="532" s="2" customFormat="1" ht="12.75">
      <c r="A532" s="37"/>
    </row>
    <row r="533" s="2" customFormat="1" ht="12.75">
      <c r="A533" s="37"/>
    </row>
    <row r="534" s="2" customFormat="1" ht="12.75">
      <c r="A534" s="37"/>
    </row>
    <row r="535" s="2" customFormat="1" ht="12.75">
      <c r="A535" s="37"/>
    </row>
    <row r="536" s="2" customFormat="1" ht="12.75">
      <c r="A536" s="37"/>
    </row>
    <row r="537" s="2" customFormat="1" ht="12.75">
      <c r="A537" s="37"/>
    </row>
    <row r="538" s="2" customFormat="1" ht="12.75">
      <c r="A538" s="37"/>
    </row>
    <row r="539" s="2" customFormat="1" ht="12.75">
      <c r="A539" s="37"/>
    </row>
    <row r="540" s="2" customFormat="1" ht="12.75">
      <c r="A540" s="37"/>
    </row>
    <row r="541" s="2" customFormat="1" ht="12.75">
      <c r="A541" s="37"/>
    </row>
    <row r="542" s="2" customFormat="1" ht="12.75">
      <c r="A542" s="37"/>
    </row>
    <row r="543" s="2" customFormat="1" ht="12.75">
      <c r="A543" s="37"/>
    </row>
    <row r="544" s="2" customFormat="1" ht="12.75">
      <c r="A544" s="37"/>
    </row>
    <row r="545" s="2" customFormat="1" ht="12.75">
      <c r="A545" s="37"/>
    </row>
    <row r="546" s="2" customFormat="1" ht="12.75">
      <c r="A546" s="37"/>
    </row>
    <row r="547" s="2" customFormat="1" ht="12.75">
      <c r="A547" s="37"/>
    </row>
    <row r="548" s="2" customFormat="1" ht="12.75">
      <c r="A548" s="37"/>
    </row>
    <row r="549" s="2" customFormat="1" ht="12.75">
      <c r="A549" s="37"/>
    </row>
    <row r="550" s="2" customFormat="1" ht="12.75">
      <c r="A550" s="37"/>
    </row>
    <row r="551" s="2" customFormat="1" ht="12.75">
      <c r="A551" s="37"/>
    </row>
    <row r="552" s="2" customFormat="1" ht="12.75">
      <c r="A552" s="37"/>
    </row>
    <row r="553" s="2" customFormat="1" ht="12.75">
      <c r="A553" s="37"/>
    </row>
    <row r="554" s="2" customFormat="1" ht="12.75">
      <c r="A554" s="37"/>
    </row>
    <row r="555" s="2" customFormat="1" ht="12.75">
      <c r="A555" s="37"/>
    </row>
    <row r="556" s="2" customFormat="1" ht="12.75">
      <c r="A556" s="37"/>
    </row>
    <row r="557" s="2" customFormat="1" ht="12.75">
      <c r="A557" s="37"/>
    </row>
    <row r="558" s="2" customFormat="1" ht="12.75">
      <c r="A558" s="37"/>
    </row>
    <row r="559" s="2" customFormat="1" ht="12.75">
      <c r="A559" s="37"/>
    </row>
    <row r="560" s="2" customFormat="1" ht="12.75">
      <c r="A560" s="37"/>
    </row>
    <row r="561" s="2" customFormat="1" ht="12.75">
      <c r="A561" s="37"/>
    </row>
    <row r="562" s="2" customFormat="1" ht="12.75">
      <c r="A562" s="37"/>
    </row>
    <row r="563" s="2" customFormat="1" ht="12.75">
      <c r="A563" s="37"/>
    </row>
    <row r="564" s="2" customFormat="1" ht="12.75">
      <c r="A564" s="37"/>
    </row>
    <row r="565" s="2" customFormat="1" ht="12.75">
      <c r="A565" s="37"/>
    </row>
    <row r="566" s="2" customFormat="1" ht="12.75">
      <c r="A566" s="37"/>
    </row>
    <row r="567" s="2" customFormat="1" ht="12.75">
      <c r="A567" s="37"/>
    </row>
    <row r="568" s="2" customFormat="1" ht="12.75">
      <c r="A568" s="37"/>
    </row>
    <row r="569" s="2" customFormat="1" ht="12.75">
      <c r="A569" s="37"/>
    </row>
    <row r="570" s="2" customFormat="1" ht="12.75">
      <c r="A570" s="37"/>
    </row>
    <row r="571" s="2" customFormat="1" ht="12.75">
      <c r="A571" s="37"/>
    </row>
    <row r="572" s="2" customFormat="1" ht="12.75">
      <c r="A572" s="37"/>
    </row>
    <row r="573" s="2" customFormat="1" ht="12.75">
      <c r="A573" s="37"/>
    </row>
    <row r="574" s="2" customFormat="1" ht="12.75">
      <c r="A574" s="37"/>
    </row>
    <row r="575" s="2" customFormat="1" ht="12.75">
      <c r="A575" s="37"/>
    </row>
    <row r="576" s="2" customFormat="1" ht="12.75">
      <c r="A576" s="37"/>
    </row>
    <row r="577" s="2" customFormat="1" ht="12.75">
      <c r="A577" s="37"/>
    </row>
    <row r="578" s="2" customFormat="1" ht="12.75">
      <c r="A578" s="37"/>
    </row>
    <row r="579" s="2" customFormat="1" ht="12.75">
      <c r="A579" s="37"/>
    </row>
    <row r="580" s="2" customFormat="1" ht="12.75">
      <c r="A580" s="37"/>
    </row>
    <row r="581" s="2" customFormat="1" ht="12.75">
      <c r="A581" s="37"/>
    </row>
    <row r="582" s="2" customFormat="1" ht="12.75">
      <c r="A582" s="37"/>
    </row>
    <row r="583" s="2" customFormat="1" ht="12.75">
      <c r="A583" s="37"/>
    </row>
    <row r="584" s="2" customFormat="1" ht="12.75">
      <c r="A584" s="37"/>
    </row>
    <row r="585" s="2" customFormat="1" ht="12.75">
      <c r="A585" s="37"/>
    </row>
    <row r="586" s="2" customFormat="1" ht="12.75">
      <c r="A586" s="37"/>
    </row>
    <row r="587" s="2" customFormat="1" ht="12.75">
      <c r="A587" s="37"/>
    </row>
    <row r="588" s="2" customFormat="1" ht="12.75">
      <c r="A588" s="37"/>
    </row>
    <row r="589" s="2" customFormat="1" ht="12.75">
      <c r="A589" s="37"/>
    </row>
    <row r="590" s="2" customFormat="1" ht="12.75">
      <c r="A590" s="37"/>
    </row>
    <row r="591" s="2" customFormat="1" ht="12.75">
      <c r="A591" s="37"/>
    </row>
    <row r="592" s="2" customFormat="1" ht="12.75">
      <c r="A592" s="37"/>
    </row>
    <row r="593" s="2" customFormat="1" ht="12.75">
      <c r="A593" s="37"/>
    </row>
    <row r="594" s="2" customFormat="1" ht="12.75">
      <c r="A594" s="37"/>
    </row>
    <row r="595" s="2" customFormat="1" ht="12.75">
      <c r="A595" s="37"/>
    </row>
    <row r="596" s="2" customFormat="1" ht="12.75">
      <c r="A596" s="37"/>
    </row>
    <row r="597" s="2" customFormat="1" ht="12.75">
      <c r="A597" s="37"/>
    </row>
    <row r="598" s="2" customFormat="1" ht="12.75">
      <c r="A598" s="37"/>
    </row>
    <row r="599" s="2" customFormat="1" ht="12.75">
      <c r="A599" s="37"/>
    </row>
    <row r="600" s="2" customFormat="1" ht="12.75">
      <c r="A600" s="37"/>
    </row>
    <row r="601" s="2" customFormat="1" ht="12.75">
      <c r="A601" s="37"/>
    </row>
  </sheetData>
  <printOptions/>
  <pageMargins left="0.5905511811023623" right="0.3937007874015748" top="1.1655511811023622" bottom="0.3937007874015748" header="0.5118110236220472" footer="0.5118110236220472"/>
  <pageSetup horizontalDpi="600" verticalDpi="600" orientation="portrait" paperSize="9" scale="97" r:id="rId2"/>
  <rowBreaks count="4" manualBreakCount="4">
    <brk id="57" max="6" man="1"/>
    <brk id="111" max="6" man="1"/>
    <brk id="160" max="6" man="1"/>
    <brk id="210"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Malaysia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Kementerian Pendidikan</dc:creator>
  <cp:keywords/>
  <dc:description/>
  <cp:lastModifiedBy>Cheong Kok Yik</cp:lastModifiedBy>
  <cp:lastPrinted>2006-05-29T02:58:42Z</cp:lastPrinted>
  <dcterms:created xsi:type="dcterms:W3CDTF">2004-05-17T03:42:51Z</dcterms:created>
  <dcterms:modified xsi:type="dcterms:W3CDTF">2006-05-29T08:16:59Z</dcterms:modified>
  <cp:category/>
  <cp:version/>
  <cp:contentType/>
  <cp:contentStatus/>
</cp:coreProperties>
</file>